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2"/>
  </bookViews>
  <sheets>
    <sheet name="Sheet1" sheetId="1" r:id="rId1"/>
    <sheet name="План прих.и прим.2017г" sheetId="2" r:id="rId2"/>
    <sheet name="план расхода" sheetId="3" r:id="rId3"/>
  </sheets>
  <definedNames>
    <definedName name="_xlnm.Print_Titles" localSheetId="1">'План прих.и прим.2017г'!$8:$11</definedName>
  </definedNames>
  <calcPr fullCalcOnLoad="1"/>
</workbook>
</file>

<file path=xl/sharedStrings.xml><?xml version="1.0" encoding="utf-8"?>
<sst xmlns="http://schemas.openxmlformats.org/spreadsheetml/2006/main" count="500" uniqueCount="476">
  <si>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</si>
  <si>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</si>
  <si>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</si>
  <si>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</si>
  <si>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</si>
  <si>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</si>
  <si>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</si>
  <si>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</si>
  <si>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</si>
  <si>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</si>
  <si>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</si>
  <si>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</si>
  <si>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</si>
  <si>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</si>
  <si>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</si>
  <si>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</si>
  <si>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</si>
  <si>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СВЕГА РАСПОЛОЖИВА СРЕДСТВА ЗА ПОКРИЋЕ РАСХОДА И ИЗДАТАКА У 2017.г (III+IV)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</si>
  <si>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</si>
  <si>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</si>
  <si>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</si>
  <si>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</si>
  <si>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</si>
  <si>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</si>
  <si>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</si>
  <si>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</si>
  <si>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</si>
  <si>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</si>
  <si>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</si>
  <si>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</si>
  <si>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</si>
  <si>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</si>
  <si>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</si>
  <si>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</si>
  <si>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</si>
  <si>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</si>
  <si>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</si>
  <si>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</si>
  <si>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</si>
  <si>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</si>
  <si>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</si>
  <si>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</si>
  <si>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</si>
  <si>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</si>
  <si>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</si>
  <si>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</si>
  <si>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</si>
  <si>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</si>
  <si>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</si>
  <si>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</si>
  <si>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</si>
  <si>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</si>
  <si>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</si>
  <si>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</si>
  <si>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</si>
  <si>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</si>
  <si>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</si>
  <si>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</si>
  <si>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</si>
  <si>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</si>
  <si>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</si>
  <si>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</si>
  <si>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</si>
  <si>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</si>
  <si>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</si>
  <si>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</si>
  <si>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</si>
  <si>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</si>
  <si>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</si>
  <si>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</si>
  <si>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>ИНСТИТУТА ЗА JАВНО ЗДРАВЉЕ СРБИЈЕ  "ДР МИЛАН ЈОВАНОВИЋ БАТУТ" ЗА  2017. годину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</si>
  <si>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</si>
  <si>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</si>
  <si>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</si>
  <si>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</si>
  <si>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</si>
  <si>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</si>
  <si>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</si>
  <si>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</si>
  <si>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</si>
  <si>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</si>
  <si>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</si>
  <si>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</si>
  <si>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</si>
  <si>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</si>
  <si>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</si>
  <si>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</si>
  <si>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</si>
  <si>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</si>
  <si>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</si>
  <si>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</si>
  <si>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</si>
  <si>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</si>
  <si>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</si>
  <si>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</si>
  <si>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</si>
  <si>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</si>
  <si>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</si>
  <si>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</si>
  <si>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</si>
  <si>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</si>
  <si>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</si>
  <si>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</si>
  <si>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</si>
  <si>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</si>
  <si>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</si>
  <si>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</si>
  <si>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</si>
  <si>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</si>
  <si>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</si>
  <si>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</si>
  <si>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</si>
  <si>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</si>
  <si>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</si>
  <si>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</si>
  <si>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</si>
  <si>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</si>
  <si>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</si>
  <si>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</si>
  <si>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</si>
  <si>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</si>
  <si>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</si>
  <si>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</si>
  <si>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</si>
  <si>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</si>
  <si>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</si>
  <si>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</si>
  <si>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</si>
  <si>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</si>
  <si>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</si>
  <si>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</si>
  <si>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</si>
  <si>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</si>
  <si>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</si>
  <si>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</si>
  <si>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</si>
  <si>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</si>
  <si>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</si>
  <si>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</si>
  <si>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</si>
  <si>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</si>
  <si>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</si>
  <si>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</si>
  <si>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</si>
  <si>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</si>
  <si>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</si>
  <si>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</si>
  <si>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</si>
  <si>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</si>
  <si>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</si>
  <si>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</si>
  <si>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</si>
  <si>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</si>
  <si>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</si>
  <si>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</si>
  <si>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</si>
  <si>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</si>
  <si>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</si>
  <si>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</si>
  <si>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</si>
  <si>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</si>
  <si>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</si>
  <si>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</si>
  <si>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</si>
  <si>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</si>
  <si>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</si>
  <si>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</si>
  <si>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</si>
  <si>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</si>
  <si>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</si>
  <si>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</si>
  <si>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</si>
  <si>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</si>
  <si>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Лимарски радови за опрему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</si>
  <si>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</si>
  <si>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</si>
  <si>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</si>
  <si>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</si>
  <si>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</si>
  <si>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</si>
  <si>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 поправке  и  одржавање медицин.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</si>
  <si>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</si>
  <si>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</si>
  <si>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</si>
  <si>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</si>
  <si>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</si>
  <si>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</si>
  <si>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</si>
  <si>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</si>
  <si>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</si>
  <si>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</si>
  <si>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</si>
  <si>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</si>
  <si>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</si>
  <si>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</si>
  <si>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</si>
  <si>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</si>
  <si>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</si>
  <si>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</si>
  <si>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</si>
  <si>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</si>
  <si>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</si>
  <si>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</si>
  <si>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</si>
  <si>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</si>
  <si>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</si>
  <si>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</si>
  <si>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</si>
  <si>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</si>
  <si>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</si>
  <si>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</si>
  <si>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</si>
  <si>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</si>
  <si>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</si>
  <si>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</si>
  <si>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</si>
  <si>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</si>
  <si>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</si>
  <si>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</si>
  <si>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</si>
  <si>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</si>
  <si>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</si>
  <si>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</si>
  <si>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</si>
  <si>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</si>
  <si>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r>
      <t xml:space="preserve">Остали материјал за потребе бифеа </t>
    </r>
    <r>
      <rPr>
        <sz val="10"/>
        <color indexed="8"/>
        <rFont val="Arial"/>
        <family val="2"/>
      </rPr>
      <t>(шоље, чаше, тањири, тацне, прибор и друго</t>
    </r>
    <r>
      <rPr>
        <sz val="10"/>
        <rFont val="Arial"/>
        <family val="2"/>
      </rPr>
      <t>)</t>
    </r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</si>
  <si>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</si>
  <si>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</si>
  <si>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</si>
  <si>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</si>
  <si>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</si>
  <si>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</si>
  <si>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</si>
  <si>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</si>
  <si>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</si>
  <si>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</si>
  <si>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</si>
  <si>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</si>
  <si>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</si>
  <si>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</si>
  <si>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</si>
  <si>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</si>
  <si>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</si>
  <si>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</si>
  <si>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</si>
  <si>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</si>
  <si>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</si>
  <si>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</si>
  <si>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</si>
  <si>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</si>
  <si>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</si>
  <si>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</si>
  <si>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</si>
  <si>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</si>
  <si>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</si>
  <si>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</si>
  <si>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</si>
  <si>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</si>
  <si>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</si>
  <si>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</si>
  <si>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</si>
  <si>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</si>
  <si>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</si>
  <si>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</si>
  <si>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</si>
  <si>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</si>
  <si>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</si>
  <si>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</si>
  <si>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</si>
  <si>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</si>
  <si>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</si>
  <si>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</si>
  <si>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</si>
  <si>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</si>
  <si>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</si>
  <si>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</si>
  <si>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</si>
  <si>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</si>
  <si>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</si>
  <si>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</si>
  <si>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</si>
  <si>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</si>
  <si>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</si>
  <si>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</si>
  <si>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</si>
  <si>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</si>
  <si>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</si>
  <si>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</si>
  <si>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</si>
  <si>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</si>
  <si>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</si>
  <si>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</si>
  <si>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</si>
  <si>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</si>
  <si>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</si>
  <si>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</si>
  <si>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</si>
  <si>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</si>
  <si>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</si>
  <si>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</si>
  <si>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</si>
  <si>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</si>
  <si>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</si>
  <si>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</si>
  <si>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</si>
  <si>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</si>
  <si>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</si>
  <si>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</si>
  <si>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</si>
  <si>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</si>
  <si>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</si>
  <si>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</si>
  <si>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</si>
  <si>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</si>
  <si>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</si>
  <si>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</si>
  <si>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</si>
  <si>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</si>
  <si>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</si>
  <si>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</si>
  <si>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</si>
  <si>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</si>
  <si>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</si>
  <si>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</si>
  <si>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</si>
  <si>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</si>
  <si>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</si>
  <si>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</si>
  <si>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</si>
  <si>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</si>
  <si>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</si>
  <si>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</si>
  <si>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</si>
  <si>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</si>
  <si>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</si>
  <si>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</si>
  <si>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</si>
  <si>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</si>
  <si>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</si>
  <si>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</si>
  <si>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</si>
  <si>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</si>
  <si>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</si>
  <si>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</si>
  <si>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</si>
  <si>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</si>
  <si>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</si>
  <si>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</si>
  <si>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</si>
  <si>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</si>
  <si>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</si>
  <si>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</si>
  <si>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</si>
  <si>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</si>
  <si>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</si>
  <si>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</si>
  <si>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</si>
  <si>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</si>
  <si>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1.2.5.11</t>
  </si>
  <si>
    <t>1.2.5.13</t>
  </si>
  <si>
    <t>1.2.5.14</t>
  </si>
  <si>
    <t>1.2.5.15</t>
  </si>
  <si>
    <t>1.2.5.16</t>
  </si>
  <si>
    <t>1.2.5.17</t>
  </si>
  <si>
    <t>1.2.5.18</t>
  </si>
  <si>
    <t>1.2.5.19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</si>
  <si>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</si>
  <si>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</si>
  <si>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</si>
  <si>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</si>
  <si>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</si>
  <si>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</si>
  <si>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</si>
  <si>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</si>
  <si>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</si>
  <si>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</si>
  <si>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</si>
  <si>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</si>
  <si>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</si>
  <si>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</si>
  <si>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</si>
  <si>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</si>
  <si>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</si>
  <si>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</si>
  <si>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</si>
  <si>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</si>
  <si>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</si>
  <si>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</si>
  <si>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</si>
  <si>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</si>
  <si>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</si>
  <si>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</si>
  <si>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</si>
  <si>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</si>
  <si>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</si>
  <si>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</si>
  <si>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</si>
  <si>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</si>
  <si>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</si>
  <si>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</si>
  <si>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</si>
  <si>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</si>
  <si>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</si>
  <si>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</si>
  <si>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</si>
  <si>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</si>
  <si>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</si>
  <si>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</si>
  <si>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</si>
  <si>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</si>
  <si>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</si>
  <si>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</si>
  <si>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</si>
  <si>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</si>
  <si>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</si>
  <si>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</si>
  <si>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</si>
  <si>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</si>
  <si>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</si>
  <si>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</si>
  <si>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</si>
  <si>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</si>
  <si>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</si>
  <si>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</si>
  <si>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</si>
  <si>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</si>
  <si>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</si>
  <si>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</si>
  <si>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</si>
  <si>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</si>
  <si>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</si>
  <si>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</si>
  <si>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</si>
  <si>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</si>
  <si>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</si>
  <si>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</si>
  <si>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</si>
  <si>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</si>
  <si>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</si>
  <si>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</si>
  <si>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</si>
  <si>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</si>
  <si>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</si>
  <si>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</si>
  <si>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</si>
  <si>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Текући  расходи (1.1+1.2+1.3+1.4)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</si>
  <si>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</si>
  <si>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</si>
  <si>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</si>
  <si>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</si>
  <si>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</si>
  <si>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</si>
  <si>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</si>
  <si>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</si>
  <si>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</si>
  <si>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</si>
  <si>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</si>
  <si>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</si>
  <si>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</si>
  <si>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</si>
  <si>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</si>
  <si>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</si>
  <si>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</si>
  <si>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</si>
  <si>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</si>
  <si>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</si>
  <si>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ПРЕДЛОГ   ПРИХОДА  И  ПРИМАЊА ЗА 2017.годину</t>
  </si>
  <si>
    <t>ПРЕДЛОГ   РАСХОДА И ИЗДАТАКА ЗА 2017. годину</t>
  </si>
  <si>
    <t>Институт за јавно здравље Србије</t>
  </si>
  <si>
    <t>"Др Милан Јовановић Батут"</t>
  </si>
  <si>
    <t>ЗА 2017. ГОДИНУ</t>
  </si>
  <si>
    <t>ПРЕМА ИЗВОРИМА ФИНАНСИРАЊА</t>
  </si>
  <si>
    <t xml:space="preserve"> Јул 2017. године</t>
  </si>
  <si>
    <t xml:space="preserve"> ДРУГ РЕБАЛАНС ФИНАНСИЈСКОГ  ПЛАНА ПРЕМА ИЗВОРИМА ФИНАНСИРАЊА</t>
  </si>
  <si>
    <t>ДРУГИ РЕБАЛАНС ФИНАНСИЈСКОГ  ПЛАНА ПРЕМА ИЗВОРИМА ФИНАНСИРАЊА</t>
  </si>
  <si>
    <t>ДРУГИ РЕБАЛАНС ФИНАНСИЈСКОГ ПЛАНА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</si>
</sst>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distributed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171" fontId="0" fillId="0" borderId="0" xfId="42" applyFont="1" applyAlignment="1">
      <alignment vertical="center" wrapText="1"/>
    </xf>
    <xf numFmtId="3" fontId="9" fillId="0" borderId="10" xfId="42" applyNumberFormat="1" applyFont="1" applyFill="1" applyBorder="1" applyAlignment="1">
      <alignment/>
    </xf>
    <xf numFmtId="3" fontId="3" fillId="0" borderId="16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3" fontId="8" fillId="0" borderId="11" xfId="0" applyNumberFormat="1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 horizontal="left"/>
    </xf>
    <xf numFmtId="1" fontId="23" fillId="0" borderId="0" xfId="42" applyNumberFormat="1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3">
      <selection activeCell="A14" sqref="A14"/>
    </sheetView>
  </sheetViews>
  <sheetFormatPr defaultColWidth="9.140625" defaultRowHeight="15"/>
  <cols>
    <col min="1" max="1" width="129.00390625" style="0" customWidth="1"/>
  </cols>
  <sheetData>
    <row r="1" ht="18">
      <c r="A1" s="62" t="s">
        <v>468</v>
      </c>
    </row>
    <row r="2" ht="18">
      <c r="A2" s="62" t="s">
        <v>469</v>
      </c>
    </row>
    <row r="3" ht="15">
      <c r="A3" s="63"/>
    </row>
    <row r="4" ht="15">
      <c r="A4" s="63"/>
    </row>
    <row r="5" ht="15">
      <c r="A5" s="63"/>
    </row>
    <row r="6" ht="15">
      <c r="A6" s="63"/>
    </row>
    <row r="7" ht="15">
      <c r="A7" s="63"/>
    </row>
    <row r="8" ht="71.25" customHeight="1">
      <c r="A8" s="64"/>
    </row>
    <row r="9" ht="36.75" customHeight="1">
      <c r="A9" s="64" t="s">
        <v>475</v>
      </c>
    </row>
    <row r="10" ht="22.5">
      <c r="A10" s="95" t="s">
        <v>471</v>
      </c>
    </row>
    <row r="11" ht="30" customHeight="1">
      <c r="A11" s="95" t="s">
        <v>470</v>
      </c>
    </row>
    <row r="12" ht="27">
      <c r="A12" s="64"/>
    </row>
    <row r="17" ht="140.25" customHeight="1"/>
    <row r="18" ht="15.75">
      <c r="A18" s="96" t="s">
        <v>472</v>
      </c>
    </row>
  </sheetData>
  <sheetProtection/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7.00390625" style="9" customWidth="1"/>
    <col min="2" max="2" width="16.7109375" style="22" customWidth="1"/>
    <col min="3" max="3" width="53.421875" style="9" customWidth="1"/>
    <col min="4" max="5" width="18.8515625" style="9" customWidth="1"/>
    <col min="6" max="6" width="16.00390625" style="10" customWidth="1"/>
    <col min="7" max="7" width="16.140625" style="9" customWidth="1"/>
    <col min="8" max="9" width="16.28125" style="9" customWidth="1"/>
    <col min="10" max="10" width="11.00390625" style="9" bestFit="1" customWidth="1"/>
    <col min="11" max="11" width="12.7109375" style="9" bestFit="1" customWidth="1"/>
    <col min="12" max="12" width="13.28125" style="9" bestFit="1" customWidth="1"/>
    <col min="13" max="16384" width="9.140625" style="9" customWidth="1"/>
  </cols>
  <sheetData>
    <row r="1" spans="3:9" ht="15.75">
      <c r="C1" s="120"/>
      <c r="D1" s="120"/>
      <c r="E1" s="120"/>
      <c r="F1" s="120"/>
      <c r="G1" s="120"/>
      <c r="H1" s="120"/>
      <c r="I1" s="120"/>
    </row>
    <row r="2" spans="1:9" ht="15.75" customHeight="1">
      <c r="A2" s="122" t="s">
        <v>474</v>
      </c>
      <c r="B2" s="122"/>
      <c r="C2" s="122"/>
      <c r="D2" s="122"/>
      <c r="E2" s="122"/>
      <c r="F2" s="122"/>
      <c r="G2" s="122"/>
      <c r="H2" s="122"/>
      <c r="I2" s="122"/>
    </row>
    <row r="3" spans="1:9" ht="15.75" customHeight="1">
      <c r="A3" s="122" t="s">
        <v>70</v>
      </c>
      <c r="B3" s="122"/>
      <c r="C3" s="122"/>
      <c r="D3" s="122"/>
      <c r="E3" s="122"/>
      <c r="F3" s="122"/>
      <c r="G3" s="122"/>
      <c r="H3" s="122"/>
      <c r="I3" s="122"/>
    </row>
    <row r="4" spans="1:9" ht="16.5" thickBot="1">
      <c r="A4" s="32"/>
      <c r="B4" s="32"/>
      <c r="C4" s="32"/>
      <c r="D4" s="32"/>
      <c r="E4" s="32"/>
      <c r="F4" s="32"/>
      <c r="G4" s="32"/>
      <c r="H4" s="32"/>
      <c r="I4" s="32"/>
    </row>
    <row r="5" spans="2:9" ht="16.5" thickBot="1">
      <c r="B5" s="11"/>
      <c r="C5" s="12"/>
      <c r="D5" s="13"/>
      <c r="E5" s="13"/>
      <c r="F5" s="14"/>
      <c r="G5" s="13"/>
      <c r="H5" s="123" t="s">
        <v>13</v>
      </c>
      <c r="I5" s="124"/>
    </row>
    <row r="6" spans="2:9" ht="15.75">
      <c r="B6" s="125" t="s">
        <v>3</v>
      </c>
      <c r="C6" s="125"/>
      <c r="D6" s="125"/>
      <c r="E6" s="52"/>
      <c r="F6" s="15"/>
      <c r="G6" s="15"/>
      <c r="I6" s="15"/>
    </row>
    <row r="7" spans="2:9" ht="16.5" thickBot="1">
      <c r="B7" s="11"/>
      <c r="C7" s="15"/>
      <c r="D7" s="15"/>
      <c r="E7" s="15"/>
      <c r="F7" s="15"/>
      <c r="G7" s="15"/>
      <c r="H7" s="16"/>
      <c r="I7" s="15"/>
    </row>
    <row r="8" spans="1:9" ht="21" customHeight="1">
      <c r="A8" s="126" t="s">
        <v>10</v>
      </c>
      <c r="B8" s="114" t="s">
        <v>22</v>
      </c>
      <c r="C8" s="114" t="s">
        <v>0</v>
      </c>
      <c r="D8" s="116" t="s">
        <v>466</v>
      </c>
      <c r="E8" s="117"/>
      <c r="F8" s="117"/>
      <c r="G8" s="117"/>
      <c r="H8" s="117"/>
      <c r="I8" s="118"/>
    </row>
    <row r="9" spans="1:9" ht="5.25" customHeight="1" hidden="1" thickBot="1">
      <c r="A9" s="127"/>
      <c r="B9" s="115"/>
      <c r="C9" s="115"/>
      <c r="D9" s="17"/>
      <c r="E9" s="17"/>
      <c r="F9" s="18"/>
      <c r="G9" s="17"/>
      <c r="H9" s="17"/>
      <c r="I9" s="35"/>
    </row>
    <row r="10" spans="1:9" ht="66" customHeight="1">
      <c r="A10" s="127"/>
      <c r="B10" s="115"/>
      <c r="C10" s="115"/>
      <c r="D10" s="34" t="s">
        <v>14</v>
      </c>
      <c r="E10" s="34" t="s">
        <v>62</v>
      </c>
      <c r="F10" s="2" t="s">
        <v>9</v>
      </c>
      <c r="G10" s="4" t="s">
        <v>2</v>
      </c>
      <c r="H10" s="4" t="s">
        <v>11</v>
      </c>
      <c r="I10" s="36" t="s">
        <v>1</v>
      </c>
    </row>
    <row r="11" spans="1:9" s="27" customFormat="1" ht="11.25" customHeight="1">
      <c r="A11" s="37">
        <v>0</v>
      </c>
      <c r="B11" s="28">
        <v>1</v>
      </c>
      <c r="C11" s="28">
        <v>2</v>
      </c>
      <c r="D11" s="28">
        <v>4</v>
      </c>
      <c r="E11" s="28">
        <v>5</v>
      </c>
      <c r="F11" s="29">
        <v>6</v>
      </c>
      <c r="G11" s="29">
        <v>7</v>
      </c>
      <c r="H11" s="29">
        <v>8</v>
      </c>
      <c r="I11" s="38" t="s">
        <v>63</v>
      </c>
    </row>
    <row r="12" spans="1:11" s="19" customFormat="1" ht="12.75">
      <c r="A12" s="39">
        <v>1</v>
      </c>
      <c r="B12" s="55">
        <v>730000</v>
      </c>
      <c r="C12" s="53" t="s">
        <v>23</v>
      </c>
      <c r="D12" s="6"/>
      <c r="E12" s="6"/>
      <c r="F12" s="6"/>
      <c r="G12" s="6">
        <f>G13</f>
        <v>4000</v>
      </c>
      <c r="H12" s="6"/>
      <c r="I12" s="40">
        <f>SUM(D12:H12)</f>
        <v>4000</v>
      </c>
      <c r="K12" s="20"/>
    </row>
    <row r="13" spans="1:11" s="19" customFormat="1" ht="12.75">
      <c r="A13" s="39" t="s">
        <v>45</v>
      </c>
      <c r="B13" s="55">
        <v>7321</v>
      </c>
      <c r="C13" s="53" t="s">
        <v>24</v>
      </c>
      <c r="D13" s="7"/>
      <c r="E13" s="7"/>
      <c r="F13" s="6"/>
      <c r="G13" s="6">
        <f>G14</f>
        <v>4000</v>
      </c>
      <c r="H13" s="7"/>
      <c r="I13" s="40">
        <f>SUM(D13:H13)</f>
        <v>4000</v>
      </c>
      <c r="K13" s="20"/>
    </row>
    <row r="14" spans="1:9" s="19" customFormat="1" ht="14.25" customHeight="1">
      <c r="A14" s="39" t="s">
        <v>261</v>
      </c>
      <c r="B14" s="56">
        <v>732121</v>
      </c>
      <c r="C14" s="54" t="s">
        <v>25</v>
      </c>
      <c r="D14" s="6"/>
      <c r="E14" s="6"/>
      <c r="F14" s="6"/>
      <c r="G14" s="7">
        <v>4000</v>
      </c>
      <c r="H14" s="7"/>
      <c r="I14" s="40">
        <f>SUM(D14:H14)</f>
        <v>4000</v>
      </c>
    </row>
    <row r="15" spans="1:11" s="19" customFormat="1" ht="15">
      <c r="A15" s="39" t="s">
        <v>46</v>
      </c>
      <c r="B15" s="31" t="s">
        <v>26</v>
      </c>
      <c r="C15" s="57" t="s">
        <v>27</v>
      </c>
      <c r="D15" s="6"/>
      <c r="E15" s="6"/>
      <c r="F15" s="6"/>
      <c r="G15" s="6"/>
      <c r="H15" s="6">
        <f>H16+H23</f>
        <v>261635</v>
      </c>
      <c r="I15" s="43">
        <f>I16+I23</f>
        <v>261635</v>
      </c>
      <c r="K15" s="20"/>
    </row>
    <row r="16" spans="1:11" ht="15.75" customHeight="1">
      <c r="A16" s="39" t="s">
        <v>47</v>
      </c>
      <c r="B16" s="31">
        <v>742000</v>
      </c>
      <c r="C16" s="3" t="s">
        <v>28</v>
      </c>
      <c r="D16" s="6"/>
      <c r="E16" s="6"/>
      <c r="F16" s="6"/>
      <c r="G16" s="6"/>
      <c r="H16" s="6">
        <f>SUM(H17:H22)</f>
        <v>219566</v>
      </c>
      <c r="I16" s="40">
        <f aca="true" t="shared" si="0" ref="I16:I28">SUM(D16:H16)</f>
        <v>219566</v>
      </c>
      <c r="K16" s="21"/>
    </row>
    <row r="17" spans="1:11" ht="25.5">
      <c r="A17" s="41" t="s">
        <v>48</v>
      </c>
      <c r="B17" s="59">
        <v>742121</v>
      </c>
      <c r="C17" s="58" t="s">
        <v>29</v>
      </c>
      <c r="D17" s="6"/>
      <c r="E17" s="6"/>
      <c r="F17" s="6"/>
      <c r="G17" s="6"/>
      <c r="H17" s="86">
        <v>197456</v>
      </c>
      <c r="I17" s="42">
        <f t="shared" si="0"/>
        <v>197456</v>
      </c>
      <c r="K17" s="21"/>
    </row>
    <row r="18" spans="1:11" ht="15">
      <c r="A18" s="41" t="s">
        <v>49</v>
      </c>
      <c r="B18" s="59">
        <v>7421210</v>
      </c>
      <c r="C18" s="58" t="s">
        <v>30</v>
      </c>
      <c r="D18" s="6"/>
      <c r="E18" s="6"/>
      <c r="F18" s="6"/>
      <c r="G18" s="6"/>
      <c r="H18" s="7">
        <v>3500</v>
      </c>
      <c r="I18" s="42">
        <f t="shared" si="0"/>
        <v>3500</v>
      </c>
      <c r="K18" s="21"/>
    </row>
    <row r="19" spans="1:11" ht="15">
      <c r="A19" s="41" t="s">
        <v>50</v>
      </c>
      <c r="B19" s="59">
        <v>7421211</v>
      </c>
      <c r="C19" s="58" t="s">
        <v>31</v>
      </c>
      <c r="D19" s="6"/>
      <c r="E19" s="6"/>
      <c r="F19" s="6"/>
      <c r="G19" s="6"/>
      <c r="H19" s="7">
        <v>16000</v>
      </c>
      <c r="I19" s="42">
        <f t="shared" si="0"/>
        <v>16000</v>
      </c>
      <c r="J19" s="21"/>
      <c r="K19" s="21"/>
    </row>
    <row r="20" spans="1:11" ht="25.5">
      <c r="A20" s="41" t="s">
        <v>51</v>
      </c>
      <c r="B20" s="59">
        <v>7421213</v>
      </c>
      <c r="C20" s="58" t="s">
        <v>32</v>
      </c>
      <c r="D20" s="6"/>
      <c r="E20" s="6"/>
      <c r="F20" s="6"/>
      <c r="G20" s="6"/>
      <c r="H20" s="7">
        <v>2500</v>
      </c>
      <c r="I20" s="42">
        <f t="shared" si="0"/>
        <v>2500</v>
      </c>
      <c r="K20" s="21"/>
    </row>
    <row r="21" spans="1:11" ht="15">
      <c r="A21" s="41" t="s">
        <v>52</v>
      </c>
      <c r="B21" s="59">
        <v>742322</v>
      </c>
      <c r="C21" s="58" t="s">
        <v>33</v>
      </c>
      <c r="D21" s="6"/>
      <c r="E21" s="6"/>
      <c r="F21" s="6"/>
      <c r="G21" s="6"/>
      <c r="H21" s="7">
        <v>10</v>
      </c>
      <c r="I21" s="42">
        <f t="shared" si="0"/>
        <v>10</v>
      </c>
      <c r="K21" s="21"/>
    </row>
    <row r="22" spans="1:9" ht="15">
      <c r="A22" s="41" t="s">
        <v>53</v>
      </c>
      <c r="B22" s="59">
        <v>742325</v>
      </c>
      <c r="C22" s="58" t="s">
        <v>34</v>
      </c>
      <c r="D22" s="6"/>
      <c r="E22" s="6"/>
      <c r="F22" s="6"/>
      <c r="G22" s="6"/>
      <c r="H22" s="7">
        <v>100</v>
      </c>
      <c r="I22" s="42">
        <f t="shared" si="0"/>
        <v>100</v>
      </c>
    </row>
    <row r="23" spans="1:11" ht="15">
      <c r="A23" s="39" t="s">
        <v>448</v>
      </c>
      <c r="B23" s="31">
        <v>745000</v>
      </c>
      <c r="C23" s="3" t="s">
        <v>454</v>
      </c>
      <c r="D23" s="6"/>
      <c r="E23" s="6"/>
      <c r="F23" s="6"/>
      <c r="G23" s="6"/>
      <c r="H23" s="6">
        <f>SUM(H24:H28)</f>
        <v>42069</v>
      </c>
      <c r="I23" s="40">
        <f t="shared" si="0"/>
        <v>42069</v>
      </c>
      <c r="K23" s="20"/>
    </row>
    <row r="24" spans="1:9" ht="15">
      <c r="A24" s="41" t="s">
        <v>449</v>
      </c>
      <c r="B24" s="60">
        <v>7451111</v>
      </c>
      <c r="C24" s="54" t="s">
        <v>35</v>
      </c>
      <c r="D24" s="6"/>
      <c r="E24" s="6"/>
      <c r="F24" s="6"/>
      <c r="G24" s="6"/>
      <c r="H24" s="7">
        <v>41713</v>
      </c>
      <c r="I24" s="42">
        <f t="shared" si="0"/>
        <v>41713</v>
      </c>
    </row>
    <row r="25" spans="1:9" ht="15">
      <c r="A25" s="41" t="s">
        <v>450</v>
      </c>
      <c r="B25" s="59">
        <v>74512118</v>
      </c>
      <c r="C25" s="58" t="s">
        <v>36</v>
      </c>
      <c r="D25" s="6"/>
      <c r="E25" s="6"/>
      <c r="F25" s="6"/>
      <c r="G25" s="6"/>
      <c r="H25" s="7">
        <v>25</v>
      </c>
      <c r="I25" s="42">
        <f t="shared" si="0"/>
        <v>25</v>
      </c>
    </row>
    <row r="26" spans="1:9" ht="15">
      <c r="A26" s="41" t="s">
        <v>451</v>
      </c>
      <c r="B26" s="59">
        <v>7451212</v>
      </c>
      <c r="C26" s="58" t="s">
        <v>37</v>
      </c>
      <c r="D26" s="6"/>
      <c r="E26" s="6"/>
      <c r="F26" s="6"/>
      <c r="G26" s="6"/>
      <c r="H26" s="7">
        <v>300</v>
      </c>
      <c r="I26" s="42">
        <f t="shared" si="0"/>
        <v>300</v>
      </c>
    </row>
    <row r="27" spans="1:9" ht="15">
      <c r="A27" s="41" t="s">
        <v>452</v>
      </c>
      <c r="B27" s="59">
        <v>7451214</v>
      </c>
      <c r="C27" s="58" t="s">
        <v>38</v>
      </c>
      <c r="D27" s="6"/>
      <c r="E27" s="6"/>
      <c r="F27" s="6"/>
      <c r="G27" s="6"/>
      <c r="H27" s="7">
        <v>1</v>
      </c>
      <c r="I27" s="42">
        <f t="shared" si="0"/>
        <v>1</v>
      </c>
    </row>
    <row r="28" spans="1:9" ht="15">
      <c r="A28" s="41" t="s">
        <v>453</v>
      </c>
      <c r="B28" s="59">
        <v>7451216</v>
      </c>
      <c r="C28" s="58" t="s">
        <v>39</v>
      </c>
      <c r="D28" s="6"/>
      <c r="E28" s="6"/>
      <c r="F28" s="6"/>
      <c r="G28" s="6"/>
      <c r="H28" s="7">
        <v>30</v>
      </c>
      <c r="I28" s="42">
        <f t="shared" si="0"/>
        <v>30</v>
      </c>
    </row>
    <row r="29" spans="1:11" ht="15">
      <c r="A29" s="41" t="s">
        <v>54</v>
      </c>
      <c r="B29" s="55">
        <v>77</v>
      </c>
      <c r="C29" s="53" t="s">
        <v>60</v>
      </c>
      <c r="D29" s="6"/>
      <c r="E29" s="6">
        <f>E30</f>
        <v>409</v>
      </c>
      <c r="F29" s="6"/>
      <c r="G29" s="6"/>
      <c r="H29" s="7"/>
      <c r="I29" s="40">
        <f>SUM(D29:H29)</f>
        <v>409</v>
      </c>
      <c r="K29" s="20"/>
    </row>
    <row r="30" spans="1:9" ht="15">
      <c r="A30" s="41" t="s">
        <v>55</v>
      </c>
      <c r="B30" s="55">
        <v>771</v>
      </c>
      <c r="C30" s="53" t="s">
        <v>60</v>
      </c>
      <c r="D30" s="6">
        <f>D31+D32</f>
        <v>0</v>
      </c>
      <c r="E30" s="6">
        <f>E31+E32</f>
        <v>409</v>
      </c>
      <c r="F30" s="6">
        <v>0</v>
      </c>
      <c r="G30" s="6">
        <f>G31+G32</f>
        <v>0</v>
      </c>
      <c r="H30" s="6">
        <f>H31+H32</f>
        <v>0</v>
      </c>
      <c r="I30" s="42">
        <f>SUM(D30:H30)</f>
        <v>409</v>
      </c>
    </row>
    <row r="31" spans="1:9" ht="15">
      <c r="A31" s="41"/>
      <c r="B31" s="59">
        <v>771111</v>
      </c>
      <c r="C31" s="54" t="s">
        <v>461</v>
      </c>
      <c r="D31" s="6"/>
      <c r="E31" s="6"/>
      <c r="F31" s="6"/>
      <c r="G31" s="6"/>
      <c r="H31" s="7"/>
      <c r="I31" s="42"/>
    </row>
    <row r="32" spans="1:9" ht="25.5">
      <c r="A32" s="41" t="s">
        <v>455</v>
      </c>
      <c r="B32" s="60">
        <v>772111</v>
      </c>
      <c r="C32" s="54" t="s">
        <v>61</v>
      </c>
      <c r="D32" s="6"/>
      <c r="E32" s="6">
        <v>409</v>
      </c>
      <c r="F32" s="6"/>
      <c r="G32" s="6"/>
      <c r="H32" s="7"/>
      <c r="I32" s="42">
        <f>SUM(D32:H32)</f>
        <v>409</v>
      </c>
    </row>
    <row r="33" spans="1:11" s="19" customFormat="1" ht="38.25">
      <c r="A33" s="39" t="s">
        <v>56</v>
      </c>
      <c r="B33" s="5">
        <v>781000</v>
      </c>
      <c r="C33" s="3" t="s">
        <v>71</v>
      </c>
      <c r="D33" s="6"/>
      <c r="E33" s="6"/>
      <c r="F33" s="6">
        <f>F34+F35+F36</f>
        <v>1413999</v>
      </c>
      <c r="G33" s="6"/>
      <c r="H33" s="6"/>
      <c r="I33" s="40">
        <f>SUM(D33:H33)</f>
        <v>1413999</v>
      </c>
      <c r="K33" s="20"/>
    </row>
    <row r="34" spans="1:11" s="19" customFormat="1" ht="12.75">
      <c r="A34" s="39" t="s">
        <v>57</v>
      </c>
      <c r="B34" s="30" t="s">
        <v>20</v>
      </c>
      <c r="C34" s="8" t="s">
        <v>21</v>
      </c>
      <c r="D34" s="7"/>
      <c r="E34" s="7"/>
      <c r="F34" s="6">
        <v>1331552</v>
      </c>
      <c r="G34" s="7"/>
      <c r="H34" s="7"/>
      <c r="I34" s="40">
        <f>SUM(D34:H34)</f>
        <v>1331552</v>
      </c>
      <c r="K34" s="20"/>
    </row>
    <row r="35" spans="1:9" s="19" customFormat="1" ht="14.25" customHeight="1">
      <c r="A35" s="39" t="s">
        <v>456</v>
      </c>
      <c r="B35" s="30" t="s">
        <v>15</v>
      </c>
      <c r="C35" s="8" t="s">
        <v>4</v>
      </c>
      <c r="D35" s="6"/>
      <c r="E35" s="6"/>
      <c r="F35" s="6">
        <v>494</v>
      </c>
      <c r="G35" s="7"/>
      <c r="H35" s="7"/>
      <c r="I35" s="40">
        <f>SUM(D35:H35)</f>
        <v>494</v>
      </c>
    </row>
    <row r="36" spans="1:11" s="19" customFormat="1" ht="25.5">
      <c r="A36" s="39" t="s">
        <v>457</v>
      </c>
      <c r="B36" s="30" t="s">
        <v>18</v>
      </c>
      <c r="C36" s="8" t="s">
        <v>19</v>
      </c>
      <c r="D36" s="6"/>
      <c r="E36" s="6"/>
      <c r="F36" s="6">
        <v>81953</v>
      </c>
      <c r="G36" s="6"/>
      <c r="H36" s="6"/>
      <c r="I36" s="40">
        <f>SUM(D36:H36)</f>
        <v>81953</v>
      </c>
      <c r="K36" s="20"/>
    </row>
    <row r="37" spans="1:11" ht="18.75" customHeight="1">
      <c r="A37" s="39" t="s">
        <v>66</v>
      </c>
      <c r="B37" s="31">
        <v>791000</v>
      </c>
      <c r="C37" s="3" t="s">
        <v>459</v>
      </c>
      <c r="D37" s="6">
        <f>SUM(D38:D41)</f>
        <v>158500</v>
      </c>
      <c r="E37" s="6"/>
      <c r="F37" s="6"/>
      <c r="G37" s="6"/>
      <c r="H37" s="7"/>
      <c r="I37" s="40">
        <f>SUM(I38:I41)</f>
        <v>158500</v>
      </c>
      <c r="K37" s="20"/>
    </row>
    <row r="38" spans="1:11" ht="15">
      <c r="A38" s="41" t="s">
        <v>67</v>
      </c>
      <c r="B38" s="65">
        <v>791111</v>
      </c>
      <c r="C38" s="58" t="s">
        <v>40</v>
      </c>
      <c r="D38" s="7">
        <v>148700</v>
      </c>
      <c r="E38" s="7"/>
      <c r="F38" s="6"/>
      <c r="G38" s="6"/>
      <c r="H38" s="6"/>
      <c r="I38" s="42">
        <f>SUM(D38:H38)</f>
        <v>148700</v>
      </c>
      <c r="K38" s="21"/>
    </row>
    <row r="39" spans="1:9" ht="25.5">
      <c r="A39" s="41" t="s">
        <v>58</v>
      </c>
      <c r="B39" s="65">
        <v>79111132</v>
      </c>
      <c r="C39" s="58" t="s">
        <v>41</v>
      </c>
      <c r="D39" s="7">
        <v>6300</v>
      </c>
      <c r="E39" s="7"/>
      <c r="F39" s="6"/>
      <c r="G39" s="6"/>
      <c r="H39" s="6"/>
      <c r="I39" s="42">
        <f>SUM(D39:H39)</f>
        <v>6300</v>
      </c>
    </row>
    <row r="40" spans="1:9" ht="25.5">
      <c r="A40" s="41" t="s">
        <v>59</v>
      </c>
      <c r="B40" s="65">
        <v>7911115</v>
      </c>
      <c r="C40" s="58" t="s">
        <v>42</v>
      </c>
      <c r="D40" s="7">
        <v>2000</v>
      </c>
      <c r="E40" s="7"/>
      <c r="F40" s="6"/>
      <c r="G40" s="6"/>
      <c r="H40" s="6"/>
      <c r="I40" s="42">
        <f>SUM(D40:H40)</f>
        <v>2000</v>
      </c>
    </row>
    <row r="41" spans="1:11" ht="15">
      <c r="A41" s="41" t="s">
        <v>458</v>
      </c>
      <c r="B41" s="65">
        <v>7911116</v>
      </c>
      <c r="C41" s="58" t="s">
        <v>460</v>
      </c>
      <c r="D41" s="7">
        <v>1500</v>
      </c>
      <c r="E41" s="7"/>
      <c r="F41" s="6"/>
      <c r="G41" s="6"/>
      <c r="H41" s="6"/>
      <c r="I41" s="42">
        <f>SUM(D41:H41)</f>
        <v>1500</v>
      </c>
      <c r="K41" s="21"/>
    </row>
    <row r="42" spans="1:12" ht="20.25" customHeight="1">
      <c r="A42" s="41"/>
      <c r="B42" s="31" t="s">
        <v>5</v>
      </c>
      <c r="C42" s="3" t="s">
        <v>64</v>
      </c>
      <c r="D42" s="6">
        <f aca="true" t="shared" si="1" ref="D42:I42">D12+D15+D29+D33+D37</f>
        <v>158500</v>
      </c>
      <c r="E42" s="6">
        <f t="shared" si="1"/>
        <v>409</v>
      </c>
      <c r="F42" s="6">
        <f t="shared" si="1"/>
        <v>1413999</v>
      </c>
      <c r="G42" s="6">
        <f t="shared" si="1"/>
        <v>4000</v>
      </c>
      <c r="H42" s="6">
        <f t="shared" si="1"/>
        <v>261635</v>
      </c>
      <c r="I42" s="6">
        <f t="shared" si="1"/>
        <v>1838543</v>
      </c>
      <c r="J42" s="21"/>
      <c r="K42" s="21"/>
      <c r="L42" s="21"/>
    </row>
    <row r="43" spans="1:11" ht="15">
      <c r="A43" s="39" t="s">
        <v>68</v>
      </c>
      <c r="B43" s="30">
        <v>811000</v>
      </c>
      <c r="C43" s="8" t="s">
        <v>65</v>
      </c>
      <c r="D43" s="6"/>
      <c r="E43" s="6"/>
      <c r="F43" s="6"/>
      <c r="G43" s="6"/>
      <c r="H43" s="6">
        <f>SUM(H44:H44)</f>
        <v>100</v>
      </c>
      <c r="I43" s="40">
        <f>SUM(D43:H43)</f>
        <v>100</v>
      </c>
      <c r="K43" s="21"/>
    </row>
    <row r="44" spans="1:11" ht="15">
      <c r="A44" s="41" t="s">
        <v>69</v>
      </c>
      <c r="B44" s="59">
        <v>811122</v>
      </c>
      <c r="C44" s="58" t="s">
        <v>43</v>
      </c>
      <c r="D44" s="6"/>
      <c r="E44" s="6"/>
      <c r="F44" s="6"/>
      <c r="G44" s="6"/>
      <c r="H44" s="7">
        <v>100</v>
      </c>
      <c r="I44" s="42">
        <f>SUM(D44:H44)</f>
        <v>100</v>
      </c>
      <c r="K44" s="21"/>
    </row>
    <row r="45" spans="1:12" ht="15">
      <c r="A45" s="41"/>
      <c r="B45" s="30" t="s">
        <v>6</v>
      </c>
      <c r="C45" s="3" t="s">
        <v>16</v>
      </c>
      <c r="D45" s="7"/>
      <c r="E45" s="7"/>
      <c r="F45" s="7"/>
      <c r="G45" s="7"/>
      <c r="H45" s="6">
        <f>SUM(H43)</f>
        <v>100</v>
      </c>
      <c r="I45" s="40">
        <f>SUM(D45:H45)</f>
        <v>100</v>
      </c>
      <c r="K45" s="21"/>
      <c r="L45" s="89"/>
    </row>
    <row r="46" spans="1:11" ht="15.75" thickBot="1">
      <c r="A46" s="41"/>
      <c r="B46" s="30" t="s">
        <v>7</v>
      </c>
      <c r="C46" s="8" t="s">
        <v>8</v>
      </c>
      <c r="D46" s="6">
        <f>SUM(D42+D45)</f>
        <v>158500</v>
      </c>
      <c r="E46" s="6">
        <f>SUM(E42+E45)</f>
        <v>409</v>
      </c>
      <c r="F46" s="6">
        <f>SUM(F42+F45)</f>
        <v>1413999</v>
      </c>
      <c r="G46" s="6">
        <f>SUM(G42+G45)</f>
        <v>4000</v>
      </c>
      <c r="H46" s="6">
        <f>SUM(H42+H45)</f>
        <v>261735</v>
      </c>
      <c r="I46" s="48">
        <f>SUM(D46:H46)</f>
        <v>1838643</v>
      </c>
      <c r="K46" s="21"/>
    </row>
    <row r="47" spans="1:11" ht="26.25" thickBot="1">
      <c r="A47" s="44"/>
      <c r="B47" s="45" t="s">
        <v>465</v>
      </c>
      <c r="C47" s="46" t="s">
        <v>17</v>
      </c>
      <c r="D47" s="47">
        <f>SUM(D46:D46)</f>
        <v>158500</v>
      </c>
      <c r="E47" s="47">
        <f>SUM(E46:E46)</f>
        <v>409</v>
      </c>
      <c r="F47" s="47">
        <f>SUM(F46:F46)</f>
        <v>1413999</v>
      </c>
      <c r="G47" s="47">
        <f>SUM(G46:G46)</f>
        <v>4000</v>
      </c>
      <c r="H47" s="47">
        <f>SUM(H46:H46)</f>
        <v>261735</v>
      </c>
      <c r="I47" s="48">
        <f>SUM(D47:H47)</f>
        <v>1838643</v>
      </c>
      <c r="K47" s="21"/>
    </row>
    <row r="48" spans="1:10" ht="15">
      <c r="A48" s="1"/>
      <c r="B48" s="23"/>
      <c r="C48" s="24"/>
      <c r="D48" s="25"/>
      <c r="E48" s="25"/>
      <c r="F48" s="25"/>
      <c r="G48" s="25"/>
      <c r="H48" s="25"/>
      <c r="I48" s="25"/>
      <c r="J48" s="21"/>
    </row>
    <row r="49" ht="15" hidden="1"/>
    <row r="50" s="13" customFormat="1" ht="21" customHeight="1" hidden="1" thickBot="1">
      <c r="B50" s="61"/>
    </row>
    <row r="51" spans="1:9" s="10" customFormat="1" ht="15">
      <c r="A51" s="121"/>
      <c r="B51" s="121"/>
      <c r="C51" s="121"/>
      <c r="D51" s="121"/>
      <c r="E51" s="121"/>
      <c r="F51" s="121"/>
      <c r="G51" s="121"/>
      <c r="H51" s="121"/>
      <c r="I51" s="121"/>
    </row>
    <row r="52" spans="1:9" s="10" customFormat="1" ht="15">
      <c r="A52" s="87"/>
      <c r="B52" s="87"/>
      <c r="C52" s="87"/>
      <c r="D52" s="87"/>
      <c r="E52" s="87"/>
      <c r="F52" s="25"/>
      <c r="G52" s="87"/>
      <c r="H52" s="87"/>
      <c r="I52" s="87"/>
    </row>
    <row r="53" spans="1:9" s="10" customFormat="1" ht="1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10" customFormat="1" ht="15">
      <c r="A54" s="87"/>
      <c r="B54" s="87"/>
      <c r="C54" s="87"/>
      <c r="D54" s="87"/>
      <c r="E54" s="87"/>
      <c r="F54" s="87"/>
      <c r="G54" s="87"/>
      <c r="H54" s="87"/>
      <c r="I54" s="87"/>
    </row>
    <row r="55" spans="4:11" ht="15">
      <c r="D55" s="21"/>
      <c r="E55" s="21"/>
      <c r="G55" s="21"/>
      <c r="H55" s="21"/>
      <c r="I55" s="21"/>
      <c r="K55" s="10"/>
    </row>
    <row r="56" spans="2:9" s="10" customFormat="1" ht="15.75">
      <c r="B56" s="22"/>
      <c r="C56" s="9"/>
      <c r="D56" s="21"/>
      <c r="E56" s="21"/>
      <c r="F56" s="49"/>
      <c r="G56" s="50"/>
      <c r="H56" s="51"/>
      <c r="I56" s="49"/>
    </row>
    <row r="57" spans="4:9" ht="15.75">
      <c r="D57" s="21"/>
      <c r="E57" s="21"/>
      <c r="F57" s="119"/>
      <c r="G57" s="119"/>
      <c r="H57" s="119"/>
      <c r="I57" s="119"/>
    </row>
    <row r="58" spans="4:9" ht="15.75">
      <c r="D58" s="21"/>
      <c r="E58" s="21"/>
      <c r="F58" s="49"/>
      <c r="G58" s="50"/>
      <c r="H58" s="51"/>
      <c r="I58" s="49"/>
    </row>
    <row r="59" spans="2:8" s="10" customFormat="1" ht="15">
      <c r="B59" s="22"/>
      <c r="C59" s="9"/>
      <c r="D59" s="21"/>
      <c r="E59" s="21"/>
      <c r="G59" s="9"/>
      <c r="H59" s="33"/>
    </row>
    <row r="60" spans="4:9" ht="15">
      <c r="D60" s="21"/>
      <c r="E60" s="21"/>
      <c r="F60" s="21"/>
      <c r="G60" s="21"/>
      <c r="H60" s="33"/>
      <c r="I60" s="10"/>
    </row>
    <row r="61" spans="4:11" ht="15">
      <c r="D61" s="21"/>
      <c r="E61" s="21"/>
      <c r="F61" s="21"/>
      <c r="H61" s="33"/>
      <c r="I61" s="10"/>
      <c r="K61" s="33"/>
    </row>
    <row r="62" spans="6:9" ht="15">
      <c r="F62" s="21"/>
      <c r="H62" s="33"/>
      <c r="I62" s="10"/>
    </row>
    <row r="63" spans="6:9" ht="15">
      <c r="F63" s="21"/>
      <c r="H63" s="33"/>
      <c r="I63" s="10"/>
    </row>
    <row r="64" spans="8:9" ht="15">
      <c r="H64" s="33"/>
      <c r="I64" s="10"/>
    </row>
    <row r="65" ht="15">
      <c r="I65" s="10"/>
    </row>
    <row r="66" ht="15">
      <c r="I66" s="10"/>
    </row>
    <row r="67" ht="15">
      <c r="I67" s="10"/>
    </row>
    <row r="68" ht="15">
      <c r="I68" s="10"/>
    </row>
    <row r="69" ht="15">
      <c r="I69" s="10"/>
    </row>
    <row r="70" ht="15">
      <c r="I70" s="10"/>
    </row>
    <row r="71" ht="15">
      <c r="I71" s="10"/>
    </row>
    <row r="72" spans="2:8" s="10" customFormat="1" ht="15">
      <c r="B72" s="22"/>
      <c r="C72" s="9"/>
      <c r="G72" s="9"/>
      <c r="H72" s="9"/>
    </row>
    <row r="73" spans="4:5" ht="15">
      <c r="D73" s="10"/>
      <c r="E73" s="10"/>
    </row>
    <row r="74" spans="4:5" ht="15">
      <c r="D74" s="10"/>
      <c r="E74" s="10"/>
    </row>
  </sheetData>
  <sheetProtection/>
  <mergeCells count="11">
    <mergeCell ref="B8:B10"/>
    <mergeCell ref="C8:C10"/>
    <mergeCell ref="D8:I8"/>
    <mergeCell ref="F57:I57"/>
    <mergeCell ref="C1:I1"/>
    <mergeCell ref="A51:I51"/>
    <mergeCell ref="A2:I2"/>
    <mergeCell ref="A3:I3"/>
    <mergeCell ref="H5:I5"/>
    <mergeCell ref="B6:D6"/>
    <mergeCell ref="A8:A10"/>
  </mergeCells>
  <printOptions/>
  <pageMargins left="0.15748031496062992" right="0.15748031496062992" top="0.31496062992125984" bottom="0.31496062992125984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tabSelected="1" zoomScalePageLayoutView="0" workbookViewId="0" topLeftCell="A1">
      <pane ySplit="11" topLeftCell="BM207" activePane="bottomLeft" state="frozen"/>
      <selection pane="topLeft" activeCell="A1" sqref="A1"/>
      <selection pane="bottomLeft" activeCell="B209" sqref="A209:W217"/>
    </sheetView>
  </sheetViews>
  <sheetFormatPr defaultColWidth="9.140625" defaultRowHeight="15"/>
  <cols>
    <col min="1" max="1" width="10.421875" style="78" customWidth="1"/>
    <col min="2" max="2" width="16.7109375" style="22" customWidth="1"/>
    <col min="3" max="3" width="54.57421875" style="9" bestFit="1" customWidth="1"/>
    <col min="4" max="4" width="10.7109375" style="9" customWidth="1"/>
    <col min="5" max="5" width="12.28125" style="9" customWidth="1"/>
    <col min="6" max="6" width="9.140625" style="10" bestFit="1" customWidth="1"/>
    <col min="7" max="7" width="10.7109375" style="9" bestFit="1" customWidth="1"/>
    <col min="8" max="8" width="12.421875" style="9" bestFit="1" customWidth="1"/>
    <col min="9" max="9" width="10.421875" style="9" bestFit="1" customWidth="1"/>
  </cols>
  <sheetData>
    <row r="1" spans="3:9" ht="15.75">
      <c r="C1" s="120"/>
      <c r="D1" s="120"/>
      <c r="E1" s="120"/>
      <c r="F1" s="120"/>
      <c r="G1" s="120"/>
      <c r="H1" s="120"/>
      <c r="I1" s="120"/>
    </row>
    <row r="2" spans="1:9" ht="15.75">
      <c r="A2" s="122" t="s">
        <v>473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122" t="s">
        <v>70</v>
      </c>
      <c r="B3" s="122"/>
      <c r="C3" s="122"/>
      <c r="D3" s="122"/>
      <c r="E3" s="122"/>
      <c r="F3" s="122"/>
      <c r="G3" s="122"/>
      <c r="H3" s="122"/>
      <c r="I3" s="122"/>
    </row>
    <row r="4" spans="1:9" ht="16.5" thickBot="1">
      <c r="A4" s="79"/>
      <c r="B4" s="32"/>
      <c r="C4" s="32"/>
      <c r="D4" s="32"/>
      <c r="E4" s="32"/>
      <c r="F4" s="32"/>
      <c r="G4" s="32"/>
      <c r="H4" s="32"/>
      <c r="I4" s="32"/>
    </row>
    <row r="5" spans="2:9" ht="16.5" thickBot="1">
      <c r="B5" s="11"/>
      <c r="C5" s="12"/>
      <c r="D5" s="13"/>
      <c r="E5" s="13"/>
      <c r="F5" s="14"/>
      <c r="G5" s="13"/>
      <c r="H5" s="123" t="s">
        <v>83</v>
      </c>
      <c r="I5" s="124"/>
    </row>
    <row r="6" spans="2:9" ht="15.75">
      <c r="B6" s="125" t="s">
        <v>82</v>
      </c>
      <c r="C6" s="125"/>
      <c r="D6" s="125"/>
      <c r="E6" s="52"/>
      <c r="F6" s="15"/>
      <c r="G6" s="15"/>
      <c r="I6" s="15"/>
    </row>
    <row r="7" spans="2:9" ht="16.5" thickBot="1">
      <c r="B7" s="11"/>
      <c r="C7" s="15"/>
      <c r="D7" s="15"/>
      <c r="E7" s="15"/>
      <c r="F7" s="15"/>
      <c r="G7" s="15"/>
      <c r="H7" s="16"/>
      <c r="I7" s="15"/>
    </row>
    <row r="8" spans="1:9" ht="15">
      <c r="A8" s="128" t="s">
        <v>10</v>
      </c>
      <c r="B8" s="114" t="s">
        <v>22</v>
      </c>
      <c r="C8" s="114" t="s">
        <v>0</v>
      </c>
      <c r="D8" s="116" t="s">
        <v>467</v>
      </c>
      <c r="E8" s="117"/>
      <c r="F8" s="117"/>
      <c r="G8" s="117"/>
      <c r="H8" s="117"/>
      <c r="I8" s="118"/>
    </row>
    <row r="9" spans="1:9" ht="15">
      <c r="A9" s="129"/>
      <c r="B9" s="115"/>
      <c r="C9" s="115"/>
      <c r="D9" s="17"/>
      <c r="E9" s="17"/>
      <c r="F9" s="18"/>
      <c r="G9" s="17"/>
      <c r="H9" s="17"/>
      <c r="I9" s="35"/>
    </row>
    <row r="10" spans="1:9" ht="60">
      <c r="A10" s="129"/>
      <c r="B10" s="115"/>
      <c r="C10" s="115"/>
      <c r="D10" s="34" t="s">
        <v>14</v>
      </c>
      <c r="E10" s="34" t="s">
        <v>62</v>
      </c>
      <c r="F10" s="2" t="s">
        <v>9</v>
      </c>
      <c r="G10" s="4" t="s">
        <v>2</v>
      </c>
      <c r="H10" s="4" t="s">
        <v>11</v>
      </c>
      <c r="I10" s="36" t="s">
        <v>1</v>
      </c>
    </row>
    <row r="11" spans="1:9" ht="15">
      <c r="A11" s="88">
        <v>0</v>
      </c>
      <c r="B11" s="28">
        <v>1</v>
      </c>
      <c r="C11" s="28">
        <v>2</v>
      </c>
      <c r="D11" s="28">
        <v>4</v>
      </c>
      <c r="E11" s="28">
        <v>5</v>
      </c>
      <c r="F11" s="29">
        <v>6</v>
      </c>
      <c r="G11" s="29">
        <v>7</v>
      </c>
      <c r="H11" s="29">
        <v>8</v>
      </c>
      <c r="I11" s="38" t="s">
        <v>63</v>
      </c>
    </row>
    <row r="12" spans="1:9" s="77" customFormat="1" ht="15">
      <c r="A12" s="80" t="s">
        <v>259</v>
      </c>
      <c r="B12" s="74">
        <v>4</v>
      </c>
      <c r="C12" s="66" t="s">
        <v>445</v>
      </c>
      <c r="D12" s="6">
        <f>D13+D42+D169+D173</f>
        <v>158500</v>
      </c>
      <c r="E12" s="6">
        <f>E13+E42+E169+E173</f>
        <v>500</v>
      </c>
      <c r="F12" s="6">
        <f>F13+F42+F169+F173</f>
        <v>1412511</v>
      </c>
      <c r="G12" s="6">
        <f>G13+G42+G169+G173</f>
        <v>4000</v>
      </c>
      <c r="H12" s="6">
        <f>H13+H42+H169+H173</f>
        <v>256393.067</v>
      </c>
      <c r="I12" s="40">
        <f>SUM(D12:H12)</f>
        <v>1831904.067</v>
      </c>
    </row>
    <row r="13" spans="1:9" s="77" customFormat="1" ht="15">
      <c r="A13" s="80" t="s">
        <v>44</v>
      </c>
      <c r="B13" s="74">
        <v>41</v>
      </c>
      <c r="C13" s="66" t="s">
        <v>446</v>
      </c>
      <c r="D13" s="6">
        <f>D14+D24+D30+D37+D39</f>
        <v>119785</v>
      </c>
      <c r="E13" s="6">
        <f>E14+E24+E30+E37+E39</f>
        <v>500</v>
      </c>
      <c r="F13" s="6">
        <f>F14+F24+F30+F37+F39</f>
        <v>57958</v>
      </c>
      <c r="G13" s="6">
        <f>G14+G24+G30+G37+G39</f>
        <v>0</v>
      </c>
      <c r="H13" s="6">
        <f>H14+H24+H30+H37+H39+H28</f>
        <v>77359</v>
      </c>
      <c r="I13" s="43">
        <f>I14+I24+I30+I37+I39+I28</f>
        <v>255602</v>
      </c>
    </row>
    <row r="14" spans="1:9" s="77" customFormat="1" ht="15">
      <c r="A14" s="80" t="s">
        <v>45</v>
      </c>
      <c r="B14" s="74">
        <v>411</v>
      </c>
      <c r="C14" s="66" t="s">
        <v>72</v>
      </c>
      <c r="D14" s="6">
        <f>D15+D16+D17+D18+D19+D20+D21+D22+D23</f>
        <v>101599</v>
      </c>
      <c r="E14" s="6">
        <f>E15+E16+E17+E18+E19+E20+E21+E22+E23</f>
        <v>0</v>
      </c>
      <c r="F14" s="6">
        <f>F15+F16+F17+F18+F19+F20+F21+F22+F23</f>
        <v>48889</v>
      </c>
      <c r="G14" s="6">
        <f>G15+G16+G17+G18+G19+G20+G21+G22+G23</f>
        <v>0</v>
      </c>
      <c r="H14" s="6">
        <f>H15+H16+H17+H18+H19+H20+H21+H22+H23</f>
        <v>52447</v>
      </c>
      <c r="I14" s="40">
        <f aca="true" t="shared" si="0" ref="I14:I78">SUM(D14:H14)</f>
        <v>202935</v>
      </c>
    </row>
    <row r="15" spans="1:9" s="85" customFormat="1" ht="15">
      <c r="A15" s="81" t="s">
        <v>261</v>
      </c>
      <c r="B15" s="75">
        <v>411111</v>
      </c>
      <c r="C15" s="67" t="s">
        <v>73</v>
      </c>
      <c r="D15" s="7">
        <v>76631</v>
      </c>
      <c r="E15" s="7"/>
      <c r="F15" s="7">
        <v>37000</v>
      </c>
      <c r="G15" s="7"/>
      <c r="H15" s="7">
        <v>37001</v>
      </c>
      <c r="I15" s="42">
        <f>D15+E15+F15+G15+H15</f>
        <v>150632</v>
      </c>
    </row>
    <row r="16" spans="1:9" s="85" customFormat="1" ht="15">
      <c r="A16" s="81" t="s">
        <v>262</v>
      </c>
      <c r="B16" s="75">
        <v>411112</v>
      </c>
      <c r="C16" s="67" t="s">
        <v>74</v>
      </c>
      <c r="D16" s="7">
        <v>2911</v>
      </c>
      <c r="E16" s="7"/>
      <c r="F16" s="7">
        <v>1544</v>
      </c>
      <c r="G16" s="7"/>
      <c r="H16" s="7">
        <v>1545</v>
      </c>
      <c r="I16" s="42">
        <f aca="true" t="shared" si="1" ref="I16:I36">D16+E16+F16+G16+H16</f>
        <v>6000</v>
      </c>
    </row>
    <row r="17" spans="1:9" s="85" customFormat="1" ht="15">
      <c r="A17" s="81" t="s">
        <v>263</v>
      </c>
      <c r="B17" s="75">
        <v>411113</v>
      </c>
      <c r="C17" s="67" t="s">
        <v>75</v>
      </c>
      <c r="D17" s="7">
        <v>30</v>
      </c>
      <c r="E17" s="7"/>
      <c r="F17" s="7">
        <v>55</v>
      </c>
      <c r="G17" s="7"/>
      <c r="H17" s="7">
        <v>165</v>
      </c>
      <c r="I17" s="42">
        <f t="shared" si="1"/>
        <v>250</v>
      </c>
    </row>
    <row r="18" spans="1:9" s="85" customFormat="1" ht="15">
      <c r="A18" s="81" t="s">
        <v>264</v>
      </c>
      <c r="B18" s="75">
        <v>411115</v>
      </c>
      <c r="C18" s="67" t="s">
        <v>76</v>
      </c>
      <c r="D18" s="7">
        <v>4956</v>
      </c>
      <c r="E18" s="7"/>
      <c r="F18" s="7">
        <v>2315</v>
      </c>
      <c r="G18" s="7"/>
      <c r="H18" s="7">
        <v>2316</v>
      </c>
      <c r="I18" s="42">
        <f t="shared" si="1"/>
        <v>9587</v>
      </c>
    </row>
    <row r="19" spans="1:9" s="85" customFormat="1" ht="15">
      <c r="A19" s="81" t="s">
        <v>265</v>
      </c>
      <c r="B19" s="75">
        <v>411117</v>
      </c>
      <c r="C19" s="67" t="s">
        <v>77</v>
      </c>
      <c r="D19" s="7">
        <v>2085</v>
      </c>
      <c r="E19" s="7"/>
      <c r="F19" s="7">
        <v>974</v>
      </c>
      <c r="G19" s="7"/>
      <c r="H19" s="7">
        <v>975</v>
      </c>
      <c r="I19" s="42">
        <f t="shared" si="1"/>
        <v>4034</v>
      </c>
    </row>
    <row r="20" spans="1:9" s="85" customFormat="1" ht="15">
      <c r="A20" s="81" t="s">
        <v>266</v>
      </c>
      <c r="B20" s="75">
        <v>411118</v>
      </c>
      <c r="C20" s="67" t="s">
        <v>78</v>
      </c>
      <c r="D20" s="7">
        <v>14986</v>
      </c>
      <c r="E20" s="7"/>
      <c r="F20" s="7">
        <v>7001</v>
      </c>
      <c r="G20" s="7"/>
      <c r="H20" s="7">
        <v>7001</v>
      </c>
      <c r="I20" s="42">
        <f t="shared" si="1"/>
        <v>28988</v>
      </c>
    </row>
    <row r="21" spans="1:9" s="85" customFormat="1" ht="15">
      <c r="A21" s="81" t="s">
        <v>267</v>
      </c>
      <c r="B21" s="75">
        <v>411119</v>
      </c>
      <c r="C21" s="67" t="s">
        <v>79</v>
      </c>
      <c r="D21" s="7">
        <v>0</v>
      </c>
      <c r="E21" s="7"/>
      <c r="F21" s="7">
        <v>0</v>
      </c>
      <c r="G21" s="7"/>
      <c r="H21" s="7">
        <v>2467</v>
      </c>
      <c r="I21" s="42">
        <f t="shared" si="1"/>
        <v>2467</v>
      </c>
    </row>
    <row r="22" spans="1:9" s="85" customFormat="1" ht="15">
      <c r="A22" s="81" t="s">
        <v>268</v>
      </c>
      <c r="B22" s="75">
        <v>411131</v>
      </c>
      <c r="C22" s="67" t="s">
        <v>80</v>
      </c>
      <c r="D22" s="7">
        <v>0</v>
      </c>
      <c r="E22" s="7"/>
      <c r="F22" s="7">
        <v>0</v>
      </c>
      <c r="G22" s="7"/>
      <c r="H22" s="7">
        <v>400</v>
      </c>
      <c r="I22" s="42">
        <f t="shared" si="1"/>
        <v>400</v>
      </c>
    </row>
    <row r="23" spans="1:9" s="85" customFormat="1" ht="15">
      <c r="A23" s="81" t="s">
        <v>269</v>
      </c>
      <c r="B23" s="75">
        <v>411141</v>
      </c>
      <c r="C23" s="67" t="s">
        <v>81</v>
      </c>
      <c r="D23" s="7">
        <v>0</v>
      </c>
      <c r="E23" s="7"/>
      <c r="F23" s="7"/>
      <c r="G23" s="7"/>
      <c r="H23" s="7">
        <v>577</v>
      </c>
      <c r="I23" s="42">
        <f t="shared" si="1"/>
        <v>577</v>
      </c>
    </row>
    <row r="24" spans="1:9" s="77" customFormat="1" ht="15">
      <c r="A24" s="80" t="s">
        <v>260</v>
      </c>
      <c r="B24" s="74">
        <v>412</v>
      </c>
      <c r="C24" s="66" t="s">
        <v>84</v>
      </c>
      <c r="D24" s="6">
        <f>D25+D26+D27</f>
        <v>18186</v>
      </c>
      <c r="E24" s="6">
        <f>E25+E26+E27</f>
        <v>0</v>
      </c>
      <c r="F24" s="6">
        <f>F25+F26+F27</f>
        <v>9069</v>
      </c>
      <c r="G24" s="6">
        <f>G25+G26+G27</f>
        <v>0</v>
      </c>
      <c r="H24" s="6">
        <f>H25+H26+H27</f>
        <v>9070</v>
      </c>
      <c r="I24" s="40">
        <f t="shared" si="0"/>
        <v>36325</v>
      </c>
    </row>
    <row r="25" spans="1:9" s="85" customFormat="1" ht="15">
      <c r="A25" s="81" t="s">
        <v>270</v>
      </c>
      <c r="B25" s="75">
        <v>412111</v>
      </c>
      <c r="C25" s="67" t="s">
        <v>85</v>
      </c>
      <c r="D25" s="7">
        <v>12192</v>
      </c>
      <c r="E25" s="7"/>
      <c r="F25" s="7">
        <v>6080</v>
      </c>
      <c r="G25" s="7"/>
      <c r="H25" s="7">
        <v>6080</v>
      </c>
      <c r="I25" s="42">
        <f t="shared" si="1"/>
        <v>24352</v>
      </c>
    </row>
    <row r="26" spans="1:9" s="85" customFormat="1" ht="15">
      <c r="A26" s="81" t="s">
        <v>271</v>
      </c>
      <c r="B26" s="75">
        <v>412211</v>
      </c>
      <c r="C26" s="67" t="s">
        <v>86</v>
      </c>
      <c r="D26" s="7">
        <v>5232</v>
      </c>
      <c r="E26" s="7"/>
      <c r="F26" s="7">
        <v>2609</v>
      </c>
      <c r="G26" s="7"/>
      <c r="H26" s="7">
        <v>2610</v>
      </c>
      <c r="I26" s="42">
        <f t="shared" si="1"/>
        <v>10451</v>
      </c>
    </row>
    <row r="27" spans="1:9" s="85" customFormat="1" ht="15">
      <c r="A27" s="81" t="s">
        <v>272</v>
      </c>
      <c r="B27" s="75">
        <v>412311</v>
      </c>
      <c r="C27" s="67" t="s">
        <v>87</v>
      </c>
      <c r="D27" s="7">
        <v>762</v>
      </c>
      <c r="E27" s="7"/>
      <c r="F27" s="7">
        <v>380</v>
      </c>
      <c r="G27" s="7"/>
      <c r="H27" s="7">
        <v>380</v>
      </c>
      <c r="I27" s="42">
        <f t="shared" si="1"/>
        <v>1522</v>
      </c>
    </row>
    <row r="28" spans="1:9" s="85" customFormat="1" ht="15">
      <c r="A28" s="81"/>
      <c r="B28" s="74">
        <v>413</v>
      </c>
      <c r="C28" s="66" t="s">
        <v>463</v>
      </c>
      <c r="D28" s="6">
        <f>D29</f>
        <v>0</v>
      </c>
      <c r="E28" s="6">
        <f>E29</f>
        <v>0</v>
      </c>
      <c r="F28" s="6">
        <f>F29</f>
        <v>0</v>
      </c>
      <c r="G28" s="6">
        <f>G29</f>
        <v>0</v>
      </c>
      <c r="H28" s="6">
        <f>H29</f>
        <v>250</v>
      </c>
      <c r="I28" s="40">
        <f>SUM(D28:H28)</f>
        <v>250</v>
      </c>
    </row>
    <row r="29" spans="1:9" s="85" customFormat="1" ht="15">
      <c r="A29" s="81"/>
      <c r="B29" s="92">
        <v>413141</v>
      </c>
      <c r="C29" s="93" t="s">
        <v>464</v>
      </c>
      <c r="D29" s="7"/>
      <c r="E29" s="7"/>
      <c r="F29" s="7"/>
      <c r="G29" s="7"/>
      <c r="H29" s="7">
        <v>250</v>
      </c>
      <c r="I29" s="42">
        <f>SUM(D29:H29)</f>
        <v>250</v>
      </c>
    </row>
    <row r="30" spans="1:9" s="77" customFormat="1" ht="15">
      <c r="A30" s="80" t="s">
        <v>273</v>
      </c>
      <c r="B30" s="74">
        <v>414</v>
      </c>
      <c r="C30" s="66" t="s">
        <v>88</v>
      </c>
      <c r="D30" s="6">
        <f>D31+D32+D33+D34+D35+D36</f>
        <v>0</v>
      </c>
      <c r="E30" s="6">
        <f>E31+E32+E33+E34+E35+E36</f>
        <v>500</v>
      </c>
      <c r="F30" s="6">
        <f>F31+F32+F33+F34+F35+F36</f>
        <v>0</v>
      </c>
      <c r="G30" s="6">
        <f>G31+G32+G33+G34+G35+G36</f>
        <v>0</v>
      </c>
      <c r="H30" s="6">
        <f>H31+H32+H33+H34+H35+H36</f>
        <v>2400</v>
      </c>
      <c r="I30" s="40">
        <f t="shared" si="0"/>
        <v>2900</v>
      </c>
    </row>
    <row r="31" spans="1:9" s="85" customFormat="1" ht="15">
      <c r="A31" s="81" t="s">
        <v>274</v>
      </c>
      <c r="B31" s="75">
        <v>414111</v>
      </c>
      <c r="C31" s="67" t="s">
        <v>89</v>
      </c>
      <c r="D31" s="7"/>
      <c r="E31" s="7">
        <v>500</v>
      </c>
      <c r="F31" s="7"/>
      <c r="G31" s="7"/>
      <c r="H31" s="7"/>
      <c r="I31" s="42">
        <f t="shared" si="1"/>
        <v>500</v>
      </c>
    </row>
    <row r="32" spans="1:9" s="85" customFormat="1" ht="15">
      <c r="A32" s="81" t="s">
        <v>275</v>
      </c>
      <c r="B32" s="75">
        <v>414121</v>
      </c>
      <c r="C32" s="67" t="s">
        <v>90</v>
      </c>
      <c r="D32" s="7"/>
      <c r="E32" s="7"/>
      <c r="F32" s="7">
        <v>0</v>
      </c>
      <c r="G32" s="7"/>
      <c r="H32" s="7"/>
      <c r="I32" s="42">
        <f t="shared" si="1"/>
        <v>0</v>
      </c>
    </row>
    <row r="33" spans="1:9" s="85" customFormat="1" ht="15">
      <c r="A33" s="81" t="s">
        <v>276</v>
      </c>
      <c r="B33" s="75">
        <v>4141211</v>
      </c>
      <c r="C33" s="67" t="s">
        <v>91</v>
      </c>
      <c r="D33" s="7"/>
      <c r="E33" s="7"/>
      <c r="F33" s="7"/>
      <c r="G33" s="7"/>
      <c r="H33" s="7"/>
      <c r="I33" s="42">
        <f t="shared" si="1"/>
        <v>0</v>
      </c>
    </row>
    <row r="34" spans="1:9" s="85" customFormat="1" ht="15">
      <c r="A34" s="81" t="s">
        <v>277</v>
      </c>
      <c r="B34" s="75">
        <v>414311</v>
      </c>
      <c r="C34" s="67" t="s">
        <v>92</v>
      </c>
      <c r="D34" s="7"/>
      <c r="E34" s="7"/>
      <c r="F34" s="7"/>
      <c r="G34" s="7"/>
      <c r="H34" s="7">
        <v>1400</v>
      </c>
      <c r="I34" s="42">
        <f t="shared" si="1"/>
        <v>1400</v>
      </c>
    </row>
    <row r="35" spans="1:9" s="85" customFormat="1" ht="25.5">
      <c r="A35" s="81" t="s">
        <v>278</v>
      </c>
      <c r="B35" s="75">
        <v>414411</v>
      </c>
      <c r="C35" s="67" t="s">
        <v>93</v>
      </c>
      <c r="D35" s="7"/>
      <c r="E35" s="7"/>
      <c r="F35" s="7"/>
      <c r="G35" s="7"/>
      <c r="H35" s="7">
        <v>600</v>
      </c>
      <c r="I35" s="42">
        <f t="shared" si="1"/>
        <v>600</v>
      </c>
    </row>
    <row r="36" spans="1:9" s="85" customFormat="1" ht="15">
      <c r="A36" s="81" t="s">
        <v>279</v>
      </c>
      <c r="B36" s="75">
        <v>414314</v>
      </c>
      <c r="C36" s="67" t="s">
        <v>94</v>
      </c>
      <c r="D36" s="7"/>
      <c r="E36" s="7"/>
      <c r="F36" s="7"/>
      <c r="G36" s="7"/>
      <c r="H36" s="7">
        <v>400</v>
      </c>
      <c r="I36" s="42">
        <f t="shared" si="1"/>
        <v>400</v>
      </c>
    </row>
    <row r="37" spans="1:9" s="77" customFormat="1" ht="15">
      <c r="A37" s="80" t="s">
        <v>280</v>
      </c>
      <c r="B37" s="74">
        <v>415</v>
      </c>
      <c r="C37" s="66" t="s">
        <v>95</v>
      </c>
      <c r="D37" s="6">
        <f>D38</f>
        <v>0</v>
      </c>
      <c r="E37" s="6">
        <f>E38</f>
        <v>0</v>
      </c>
      <c r="F37" s="6">
        <f>F38</f>
        <v>0</v>
      </c>
      <c r="G37" s="6">
        <f>G38</f>
        <v>0</v>
      </c>
      <c r="H37" s="6">
        <f>H38</f>
        <v>8800</v>
      </c>
      <c r="I37" s="40">
        <f t="shared" si="0"/>
        <v>8800</v>
      </c>
    </row>
    <row r="38" spans="1:9" s="85" customFormat="1" ht="15">
      <c r="A38" s="81" t="s">
        <v>281</v>
      </c>
      <c r="B38" s="75">
        <v>415112</v>
      </c>
      <c r="C38" s="67" t="s">
        <v>96</v>
      </c>
      <c r="D38" s="7"/>
      <c r="E38" s="7"/>
      <c r="F38" s="7"/>
      <c r="G38" s="7"/>
      <c r="H38" s="7">
        <v>8800</v>
      </c>
      <c r="I38" s="42">
        <f t="shared" si="0"/>
        <v>8800</v>
      </c>
    </row>
    <row r="39" spans="1:9" s="77" customFormat="1" ht="15">
      <c r="A39" s="80" t="s">
        <v>282</v>
      </c>
      <c r="B39" s="74">
        <v>416</v>
      </c>
      <c r="C39" s="66" t="s">
        <v>97</v>
      </c>
      <c r="D39" s="6">
        <f>D40+D41</f>
        <v>0</v>
      </c>
      <c r="E39" s="6">
        <f>E40+E41</f>
        <v>0</v>
      </c>
      <c r="F39" s="6">
        <f>F40+F41</f>
        <v>0</v>
      </c>
      <c r="G39" s="6">
        <f>G40+G41</f>
        <v>0</v>
      </c>
      <c r="H39" s="6">
        <f>H40+H41</f>
        <v>4392</v>
      </c>
      <c r="I39" s="40">
        <f t="shared" si="0"/>
        <v>4392</v>
      </c>
    </row>
    <row r="40" spans="1:9" s="85" customFormat="1" ht="15">
      <c r="A40" s="81" t="s">
        <v>283</v>
      </c>
      <c r="B40" s="75">
        <v>416111</v>
      </c>
      <c r="C40" s="67" t="s">
        <v>98</v>
      </c>
      <c r="D40" s="7"/>
      <c r="E40" s="7"/>
      <c r="F40" s="7"/>
      <c r="G40" s="7"/>
      <c r="H40" s="7">
        <v>2470</v>
      </c>
      <c r="I40" s="42">
        <f t="shared" si="0"/>
        <v>2470</v>
      </c>
    </row>
    <row r="41" spans="1:9" s="85" customFormat="1" ht="25.5">
      <c r="A41" s="81" t="s">
        <v>284</v>
      </c>
      <c r="B41" s="75">
        <v>416131</v>
      </c>
      <c r="C41" s="67" t="s">
        <v>99</v>
      </c>
      <c r="D41" s="7"/>
      <c r="E41" s="7"/>
      <c r="F41" s="7"/>
      <c r="G41" s="7"/>
      <c r="H41" s="7">
        <v>1922</v>
      </c>
      <c r="I41" s="42">
        <f t="shared" si="0"/>
        <v>1922</v>
      </c>
    </row>
    <row r="42" spans="1:9" s="77" customFormat="1" ht="15">
      <c r="A42" s="80" t="s">
        <v>285</v>
      </c>
      <c r="B42" s="74">
        <v>42</v>
      </c>
      <c r="C42" s="66" t="s">
        <v>100</v>
      </c>
      <c r="D42" s="6">
        <f>D43+D65+D74+D100+D104+D127</f>
        <v>38715</v>
      </c>
      <c r="E42" s="6">
        <f>E43+E65+E74+E100+E104+E127</f>
        <v>0</v>
      </c>
      <c r="F42" s="6">
        <f>F43+F65+F74+F100+F104+F127</f>
        <v>1354553</v>
      </c>
      <c r="G42" s="6">
        <f>G43+G65+G74+G100+G104+G127</f>
        <v>4000</v>
      </c>
      <c r="H42" s="6">
        <f>H43+H65+H74+H100+H104+H127</f>
        <v>175889.067</v>
      </c>
      <c r="I42" s="40">
        <f t="shared" si="0"/>
        <v>1573157.067</v>
      </c>
    </row>
    <row r="43" spans="1:9" s="77" customFormat="1" ht="15">
      <c r="A43" s="80" t="s">
        <v>286</v>
      </c>
      <c r="B43" s="74">
        <v>421</v>
      </c>
      <c r="C43" s="66" t="s">
        <v>101</v>
      </c>
      <c r="D43" s="6">
        <f>D44+D45+D46+D47+D48+D49+D50+D51+D52+D53+D54+D55+D56+D57+D58+D59+D60+D61+D62+D63+D64</f>
        <v>9189</v>
      </c>
      <c r="E43" s="6">
        <f>E44+E45+E46+E47+E48+E49+E50+E51+E52+E53+E54+E55+E56+E57+E58+E59+E60+E61+E62+E63+E64</f>
        <v>0</v>
      </c>
      <c r="F43" s="6">
        <f>F44+F45+F46+F47+F48+F49+F50+F51+F52+F53+F54+F55+F56+F57+F58+F59+F60+F61+F62+F63+F64</f>
        <v>1693</v>
      </c>
      <c r="G43" s="6">
        <f>G44+G45+G46+G47+G48+G49+G50+G51+G52+G53+G54+G55+G56+G57+G58+G59+G60+G61+G62+G63+G64</f>
        <v>4000</v>
      </c>
      <c r="H43" s="6">
        <f>H44+H45+H46+H47+H48+H49+H50+H51+H52+H53+H54+H55+H56+H57+H58+H59+H60+H61+H62+H63+H64</f>
        <v>77383.80000000002</v>
      </c>
      <c r="I43" s="40">
        <f t="shared" si="0"/>
        <v>92265.80000000002</v>
      </c>
    </row>
    <row r="44" spans="1:9" s="85" customFormat="1" ht="15">
      <c r="A44" s="81" t="s">
        <v>287</v>
      </c>
      <c r="B44" s="75">
        <v>421111</v>
      </c>
      <c r="C44" s="67" t="s">
        <v>102</v>
      </c>
      <c r="D44" s="7">
        <v>407</v>
      </c>
      <c r="E44" s="7"/>
      <c r="F44" s="7">
        <v>493</v>
      </c>
      <c r="G44" s="7"/>
      <c r="H44" s="7">
        <v>400</v>
      </c>
      <c r="I44" s="42">
        <f t="shared" si="0"/>
        <v>1300</v>
      </c>
    </row>
    <row r="45" spans="1:9" s="85" customFormat="1" ht="15">
      <c r="A45" s="81" t="s">
        <v>288</v>
      </c>
      <c r="B45" s="75">
        <v>421112</v>
      </c>
      <c r="C45" s="67" t="s">
        <v>103</v>
      </c>
      <c r="D45" s="7"/>
      <c r="E45" s="7"/>
      <c r="F45" s="7"/>
      <c r="G45" s="7"/>
      <c r="H45" s="90">
        <v>50</v>
      </c>
      <c r="I45" s="42">
        <f t="shared" si="0"/>
        <v>50</v>
      </c>
    </row>
    <row r="46" spans="1:9" s="85" customFormat="1" ht="15">
      <c r="A46" s="81" t="s">
        <v>289</v>
      </c>
      <c r="B46" s="75">
        <v>421121</v>
      </c>
      <c r="C46" s="67" t="s">
        <v>104</v>
      </c>
      <c r="D46" s="7"/>
      <c r="E46" s="7"/>
      <c r="F46" s="7"/>
      <c r="G46" s="7"/>
      <c r="H46" s="90">
        <v>35</v>
      </c>
      <c r="I46" s="42">
        <f t="shared" si="0"/>
        <v>35</v>
      </c>
    </row>
    <row r="47" spans="1:9" s="85" customFormat="1" ht="15">
      <c r="A47" s="81" t="s">
        <v>290</v>
      </c>
      <c r="B47" s="75">
        <v>421211</v>
      </c>
      <c r="C47" s="67" t="s">
        <v>105</v>
      </c>
      <c r="D47" s="7">
        <v>3150</v>
      </c>
      <c r="E47" s="7"/>
      <c r="F47" s="7">
        <v>1194</v>
      </c>
      <c r="G47" s="7">
        <v>2000</v>
      </c>
      <c r="H47" s="7">
        <v>13960</v>
      </c>
      <c r="I47" s="42">
        <f t="shared" si="0"/>
        <v>20304</v>
      </c>
    </row>
    <row r="48" spans="1:9" s="85" customFormat="1" ht="15">
      <c r="A48" s="81" t="s">
        <v>291</v>
      </c>
      <c r="B48" s="75">
        <v>421225</v>
      </c>
      <c r="C48" s="67" t="s">
        <v>106</v>
      </c>
      <c r="D48" s="7">
        <v>2139</v>
      </c>
      <c r="E48" s="7"/>
      <c r="F48" s="7"/>
      <c r="G48" s="7">
        <v>2000</v>
      </c>
      <c r="H48" s="7">
        <v>53831</v>
      </c>
      <c r="I48" s="42">
        <f t="shared" si="0"/>
        <v>57970</v>
      </c>
    </row>
    <row r="49" spans="1:9" s="85" customFormat="1" ht="15">
      <c r="A49" s="81" t="s">
        <v>292</v>
      </c>
      <c r="B49" s="75">
        <v>421311</v>
      </c>
      <c r="C49" s="67" t="s">
        <v>107</v>
      </c>
      <c r="D49" s="7">
        <v>1017</v>
      </c>
      <c r="E49" s="7"/>
      <c r="F49" s="7"/>
      <c r="G49" s="7"/>
      <c r="H49" s="7">
        <v>2386</v>
      </c>
      <c r="I49" s="42">
        <f t="shared" si="0"/>
        <v>3403</v>
      </c>
    </row>
    <row r="50" spans="1:9" s="85" customFormat="1" ht="15">
      <c r="A50" s="81" t="s">
        <v>293</v>
      </c>
      <c r="B50" s="75">
        <v>421321</v>
      </c>
      <c r="C50" s="67" t="s">
        <v>108</v>
      </c>
      <c r="D50" s="7"/>
      <c r="E50" s="7"/>
      <c r="F50" s="7"/>
      <c r="G50" s="7"/>
      <c r="H50" s="7">
        <v>356</v>
      </c>
      <c r="I50" s="42">
        <f t="shared" si="0"/>
        <v>356</v>
      </c>
    </row>
    <row r="51" spans="1:9" s="85" customFormat="1" ht="15">
      <c r="A51" s="81" t="s">
        <v>294</v>
      </c>
      <c r="B51" s="75">
        <v>421324</v>
      </c>
      <c r="C51" s="67" t="s">
        <v>109</v>
      </c>
      <c r="D51" s="7"/>
      <c r="E51" s="7"/>
      <c r="F51" s="7"/>
      <c r="G51" s="7"/>
      <c r="H51" s="7">
        <v>360</v>
      </c>
      <c r="I51" s="42">
        <f t="shared" si="0"/>
        <v>360</v>
      </c>
    </row>
    <row r="52" spans="1:9" s="85" customFormat="1" ht="15">
      <c r="A52" s="81" t="s">
        <v>295</v>
      </c>
      <c r="B52" s="75">
        <v>421325</v>
      </c>
      <c r="C52" s="67" t="s">
        <v>110</v>
      </c>
      <c r="D52" s="7">
        <v>694</v>
      </c>
      <c r="E52" s="7"/>
      <c r="F52" s="7"/>
      <c r="G52" s="7"/>
      <c r="H52" s="7">
        <v>1542</v>
      </c>
      <c r="I52" s="42">
        <f t="shared" si="0"/>
        <v>2236</v>
      </c>
    </row>
    <row r="53" spans="1:9" s="85" customFormat="1" ht="15">
      <c r="A53" s="81" t="s">
        <v>296</v>
      </c>
      <c r="B53" s="75">
        <v>421391</v>
      </c>
      <c r="C53" s="67" t="s">
        <v>111</v>
      </c>
      <c r="D53" s="7"/>
      <c r="E53" s="7"/>
      <c r="F53" s="7"/>
      <c r="G53" s="7"/>
      <c r="H53" s="7">
        <v>30</v>
      </c>
      <c r="I53" s="42">
        <f t="shared" si="0"/>
        <v>30</v>
      </c>
    </row>
    <row r="54" spans="1:9" s="85" customFormat="1" ht="15">
      <c r="A54" s="81" t="s">
        <v>297</v>
      </c>
      <c r="B54" s="75">
        <v>421411</v>
      </c>
      <c r="C54" s="67" t="s">
        <v>112</v>
      </c>
      <c r="D54" s="7">
        <v>642</v>
      </c>
      <c r="E54" s="7"/>
      <c r="F54" s="7"/>
      <c r="G54" s="7"/>
      <c r="H54" s="7">
        <v>847</v>
      </c>
      <c r="I54" s="42">
        <f t="shared" si="0"/>
        <v>1489</v>
      </c>
    </row>
    <row r="55" spans="1:9" s="85" customFormat="1" ht="15">
      <c r="A55" s="81" t="s">
        <v>298</v>
      </c>
      <c r="B55" s="75">
        <v>421412</v>
      </c>
      <c r="C55" s="67" t="s">
        <v>113</v>
      </c>
      <c r="D55" s="7">
        <v>304</v>
      </c>
      <c r="E55" s="7"/>
      <c r="F55" s="7"/>
      <c r="G55" s="7"/>
      <c r="H55" s="7">
        <v>706</v>
      </c>
      <c r="I55" s="42">
        <f t="shared" si="0"/>
        <v>1010</v>
      </c>
    </row>
    <row r="56" spans="1:9" s="85" customFormat="1" ht="15">
      <c r="A56" s="81" t="s">
        <v>299</v>
      </c>
      <c r="B56" s="75">
        <v>421414</v>
      </c>
      <c r="C56" s="67" t="s">
        <v>114</v>
      </c>
      <c r="D56" s="7">
        <v>100</v>
      </c>
      <c r="E56" s="7"/>
      <c r="F56" s="7"/>
      <c r="G56" s="7"/>
      <c r="H56" s="7">
        <v>121.6</v>
      </c>
      <c r="I56" s="42">
        <f t="shared" si="0"/>
        <v>221.6</v>
      </c>
    </row>
    <row r="57" spans="1:9" s="85" customFormat="1" ht="15">
      <c r="A57" s="81" t="s">
        <v>300</v>
      </c>
      <c r="B57" s="75">
        <v>4214191</v>
      </c>
      <c r="C57" s="67" t="s">
        <v>115</v>
      </c>
      <c r="D57" s="7"/>
      <c r="E57" s="7"/>
      <c r="F57" s="7"/>
      <c r="G57" s="7"/>
      <c r="H57" s="7">
        <v>360</v>
      </c>
      <c r="I57" s="42">
        <f t="shared" si="0"/>
        <v>360</v>
      </c>
    </row>
    <row r="58" spans="1:9" s="85" customFormat="1" ht="15">
      <c r="A58" s="81" t="s">
        <v>301</v>
      </c>
      <c r="B58" s="75">
        <v>421421</v>
      </c>
      <c r="C58" s="67" t="s">
        <v>116</v>
      </c>
      <c r="D58" s="7">
        <v>456</v>
      </c>
      <c r="E58" s="7"/>
      <c r="F58" s="7"/>
      <c r="G58" s="7"/>
      <c r="H58" s="7">
        <v>738</v>
      </c>
      <c r="I58" s="42">
        <f t="shared" si="0"/>
        <v>1194</v>
      </c>
    </row>
    <row r="59" spans="1:9" s="85" customFormat="1" ht="15">
      <c r="A59" s="81" t="s">
        <v>302</v>
      </c>
      <c r="B59" s="75">
        <v>421511</v>
      </c>
      <c r="C59" s="67" t="s">
        <v>117</v>
      </c>
      <c r="D59" s="7">
        <v>69</v>
      </c>
      <c r="E59" s="7"/>
      <c r="F59" s="7"/>
      <c r="G59" s="7"/>
      <c r="H59" s="7">
        <v>779</v>
      </c>
      <c r="I59" s="42">
        <f t="shared" si="0"/>
        <v>848</v>
      </c>
    </row>
    <row r="60" spans="1:9" s="85" customFormat="1" ht="15">
      <c r="A60" s="81" t="s">
        <v>303</v>
      </c>
      <c r="B60" s="75">
        <v>421512</v>
      </c>
      <c r="C60" s="67" t="s">
        <v>118</v>
      </c>
      <c r="D60" s="7"/>
      <c r="E60" s="7"/>
      <c r="F60" s="7"/>
      <c r="G60" s="7"/>
      <c r="H60" s="7">
        <v>348</v>
      </c>
      <c r="I60" s="42">
        <f t="shared" si="0"/>
        <v>348</v>
      </c>
    </row>
    <row r="61" spans="1:9" s="85" customFormat="1" ht="15">
      <c r="A61" s="81" t="s">
        <v>304</v>
      </c>
      <c r="B61" s="75">
        <v>421521</v>
      </c>
      <c r="C61" s="67" t="s">
        <v>119</v>
      </c>
      <c r="D61" s="7"/>
      <c r="E61" s="7"/>
      <c r="F61" s="7"/>
      <c r="G61" s="7"/>
      <c r="H61" s="7">
        <v>204</v>
      </c>
      <c r="I61" s="42">
        <f t="shared" si="0"/>
        <v>204</v>
      </c>
    </row>
    <row r="62" spans="1:9" s="85" customFormat="1" ht="15">
      <c r="A62" s="81" t="s">
        <v>305</v>
      </c>
      <c r="B62" s="75">
        <v>421612</v>
      </c>
      <c r="C62" s="67" t="s">
        <v>120</v>
      </c>
      <c r="D62" s="7"/>
      <c r="E62" s="7"/>
      <c r="F62" s="7"/>
      <c r="G62" s="7"/>
      <c r="H62" s="7">
        <v>99.6</v>
      </c>
      <c r="I62" s="42">
        <f t="shared" si="0"/>
        <v>99.6</v>
      </c>
    </row>
    <row r="63" spans="1:9" s="85" customFormat="1" ht="15">
      <c r="A63" s="81" t="s">
        <v>306</v>
      </c>
      <c r="B63" s="75">
        <v>421625</v>
      </c>
      <c r="C63" s="67" t="s">
        <v>121</v>
      </c>
      <c r="D63" s="7">
        <v>20</v>
      </c>
      <c r="E63" s="7"/>
      <c r="F63" s="7"/>
      <c r="G63" s="7"/>
      <c r="H63" s="7">
        <v>196.6</v>
      </c>
      <c r="I63" s="42">
        <f t="shared" si="0"/>
        <v>216.6</v>
      </c>
    </row>
    <row r="64" spans="1:9" s="85" customFormat="1" ht="15">
      <c r="A64" s="81" t="s">
        <v>307</v>
      </c>
      <c r="B64" s="75">
        <v>4219191</v>
      </c>
      <c r="C64" s="67" t="s">
        <v>122</v>
      </c>
      <c r="D64" s="7">
        <v>191</v>
      </c>
      <c r="E64" s="7"/>
      <c r="F64" s="7">
        <v>6</v>
      </c>
      <c r="G64" s="7"/>
      <c r="H64" s="7">
        <v>34</v>
      </c>
      <c r="I64" s="42">
        <f t="shared" si="0"/>
        <v>231</v>
      </c>
    </row>
    <row r="65" spans="1:9" s="77" customFormat="1" ht="15">
      <c r="A65" s="80" t="s">
        <v>308</v>
      </c>
      <c r="B65" s="74">
        <v>422</v>
      </c>
      <c r="C65" s="66" t="s">
        <v>123</v>
      </c>
      <c r="D65" s="6">
        <f>D66+D67+D68+D69+D70+D71+D72+D73</f>
        <v>52</v>
      </c>
      <c r="E65" s="6">
        <f>E66+E67+E68+E69+E70+E71+E72+E73</f>
        <v>0</v>
      </c>
      <c r="F65" s="6">
        <f>F66+F67+F68+F69+F70+F71+F72+F73</f>
        <v>68</v>
      </c>
      <c r="G65" s="6">
        <f>G66+G67+G68+G69+G70+G71+G72+G73</f>
        <v>0</v>
      </c>
      <c r="H65" s="6">
        <f>H66+H67+H68+H69+H70+H71+H72+H73</f>
        <v>4870</v>
      </c>
      <c r="I65" s="40">
        <f t="shared" si="0"/>
        <v>4990</v>
      </c>
    </row>
    <row r="66" spans="1:9" s="85" customFormat="1" ht="15">
      <c r="A66" s="81" t="s">
        <v>309</v>
      </c>
      <c r="B66" s="75">
        <v>422111</v>
      </c>
      <c r="C66" s="67" t="s">
        <v>124</v>
      </c>
      <c r="D66" s="7"/>
      <c r="E66" s="7"/>
      <c r="F66" s="7">
        <v>9</v>
      </c>
      <c r="G66" s="7"/>
      <c r="H66" s="7">
        <v>1091</v>
      </c>
      <c r="I66" s="42">
        <f t="shared" si="0"/>
        <v>1100</v>
      </c>
    </row>
    <row r="67" spans="1:9" s="85" customFormat="1" ht="15">
      <c r="A67" s="81" t="s">
        <v>310</v>
      </c>
      <c r="B67" s="75">
        <v>422121</v>
      </c>
      <c r="C67" s="67" t="s">
        <v>125</v>
      </c>
      <c r="D67" s="7">
        <v>23</v>
      </c>
      <c r="E67" s="7"/>
      <c r="F67" s="7">
        <v>7</v>
      </c>
      <c r="G67" s="7"/>
      <c r="H67" s="7">
        <v>220</v>
      </c>
      <c r="I67" s="42">
        <f t="shared" si="0"/>
        <v>250</v>
      </c>
    </row>
    <row r="68" spans="1:9" s="85" customFormat="1" ht="15">
      <c r="A68" s="81" t="s">
        <v>311</v>
      </c>
      <c r="B68" s="75">
        <v>422131</v>
      </c>
      <c r="C68" s="67" t="s">
        <v>126</v>
      </c>
      <c r="D68" s="7">
        <v>29</v>
      </c>
      <c r="E68" s="7"/>
      <c r="F68" s="7">
        <v>52</v>
      </c>
      <c r="G68" s="7"/>
      <c r="H68" s="7">
        <v>319</v>
      </c>
      <c r="I68" s="42">
        <f t="shared" si="0"/>
        <v>400</v>
      </c>
    </row>
    <row r="69" spans="1:9" s="85" customFormat="1" ht="15">
      <c r="A69" s="81" t="s">
        <v>312</v>
      </c>
      <c r="B69" s="75">
        <v>422199</v>
      </c>
      <c r="C69" s="67" t="s">
        <v>127</v>
      </c>
      <c r="D69" s="7"/>
      <c r="E69" s="7"/>
      <c r="F69" s="7"/>
      <c r="G69" s="7"/>
      <c r="H69" s="7">
        <v>20</v>
      </c>
      <c r="I69" s="42">
        <f t="shared" si="0"/>
        <v>20</v>
      </c>
    </row>
    <row r="70" spans="1:9" s="85" customFormat="1" ht="15">
      <c r="A70" s="81" t="s">
        <v>313</v>
      </c>
      <c r="B70" s="75">
        <v>422211</v>
      </c>
      <c r="C70" s="67" t="s">
        <v>128</v>
      </c>
      <c r="D70" s="7"/>
      <c r="E70" s="7"/>
      <c r="F70" s="7"/>
      <c r="G70" s="7"/>
      <c r="H70" s="7">
        <v>500</v>
      </c>
      <c r="I70" s="42">
        <f t="shared" si="0"/>
        <v>500</v>
      </c>
    </row>
    <row r="71" spans="1:9" s="85" customFormat="1" ht="25.5">
      <c r="A71" s="81" t="s">
        <v>314</v>
      </c>
      <c r="B71" s="75">
        <v>422221</v>
      </c>
      <c r="C71" s="67" t="s">
        <v>129</v>
      </c>
      <c r="D71" s="7"/>
      <c r="E71" s="7"/>
      <c r="F71" s="7"/>
      <c r="G71" s="7"/>
      <c r="H71" s="7">
        <v>1320</v>
      </c>
      <c r="I71" s="42">
        <f t="shared" si="0"/>
        <v>1320</v>
      </c>
    </row>
    <row r="72" spans="1:9" s="85" customFormat="1" ht="15">
      <c r="A72" s="81" t="s">
        <v>315</v>
      </c>
      <c r="B72" s="75">
        <v>422231</v>
      </c>
      <c r="C72" s="67" t="s">
        <v>130</v>
      </c>
      <c r="D72" s="7"/>
      <c r="E72" s="7"/>
      <c r="F72" s="7"/>
      <c r="G72" s="7"/>
      <c r="H72" s="7">
        <v>1200</v>
      </c>
      <c r="I72" s="42">
        <f t="shared" si="0"/>
        <v>1200</v>
      </c>
    </row>
    <row r="73" spans="1:9" s="85" customFormat="1" ht="15">
      <c r="A73" s="81" t="s">
        <v>316</v>
      </c>
      <c r="B73" s="75">
        <v>422299</v>
      </c>
      <c r="C73" s="67" t="s">
        <v>131</v>
      </c>
      <c r="D73" s="7"/>
      <c r="E73" s="7"/>
      <c r="F73" s="7"/>
      <c r="G73" s="7"/>
      <c r="H73" s="7">
        <v>200</v>
      </c>
      <c r="I73" s="42">
        <f t="shared" si="0"/>
        <v>200</v>
      </c>
    </row>
    <row r="74" spans="1:9" s="77" customFormat="1" ht="15">
      <c r="A74" s="80" t="s">
        <v>317</v>
      </c>
      <c r="B74" s="74">
        <v>423</v>
      </c>
      <c r="C74" s="66" t="s">
        <v>132</v>
      </c>
      <c r="D74" s="6">
        <f>D75+D76+D77+D78+D79+D80+D81+D82+D83+D84+D85+D86+D87+D88+D89+D90+D91+D92+D93+D94+D95+D96+D97+D98+D99</f>
        <v>16160</v>
      </c>
      <c r="E74" s="6">
        <f>E75+E76+E77+E78+E79+E80+E81+E82+E83+E84+E85+E86+E87+E88+E89+E90+E91+E92+E93+E94+E95+E96+E97+E98+E99</f>
        <v>0</v>
      </c>
      <c r="F74" s="6">
        <f>F75+F76+F77+F78+F79+F80+F81+F82+F83+F84+F85+F86+F87+F88+F89+F90+F91+F92+F93+F94+F95+F96+F97+F98+F99</f>
        <v>0</v>
      </c>
      <c r="G74" s="6">
        <f>G75+G76+G77+G78+G79+G80+G81+G82+G83+G84+G85+G86+G87+G88+G89+G90+G91+G92+G93+G94+G95+G96+G97+G98+G99</f>
        <v>0</v>
      </c>
      <c r="H74" s="6">
        <f>H75+H76+H77+H78+H79+H80+H81+H82+H83+H84+H85+H86+H87+H88+H89+H90+H91+H92+H93+H94+H95+H96+H97+H98+H99</f>
        <v>25457</v>
      </c>
      <c r="I74" s="40">
        <f t="shared" si="0"/>
        <v>41617</v>
      </c>
    </row>
    <row r="75" spans="1:9" s="85" customFormat="1" ht="15">
      <c r="A75" s="81" t="s">
        <v>318</v>
      </c>
      <c r="B75" s="75">
        <v>423111</v>
      </c>
      <c r="C75" s="67" t="s">
        <v>133</v>
      </c>
      <c r="D75" s="7"/>
      <c r="E75" s="7"/>
      <c r="F75" s="7"/>
      <c r="G75" s="7"/>
      <c r="H75" s="7">
        <v>336</v>
      </c>
      <c r="I75" s="42">
        <f t="shared" si="0"/>
        <v>336</v>
      </c>
    </row>
    <row r="76" spans="1:9" s="85" customFormat="1" ht="15">
      <c r="A76" s="81" t="s">
        <v>319</v>
      </c>
      <c r="B76" s="75">
        <v>423191</v>
      </c>
      <c r="C76" s="67" t="s">
        <v>134</v>
      </c>
      <c r="D76" s="7">
        <v>6379</v>
      </c>
      <c r="E76" s="7"/>
      <c r="F76" s="7"/>
      <c r="G76" s="7"/>
      <c r="H76" s="7">
        <v>3621</v>
      </c>
      <c r="I76" s="42">
        <f t="shared" si="0"/>
        <v>10000</v>
      </c>
    </row>
    <row r="77" spans="1:9" s="85" customFormat="1" ht="15">
      <c r="A77" s="81" t="s">
        <v>320</v>
      </c>
      <c r="B77" s="75">
        <v>423199</v>
      </c>
      <c r="C77" s="67" t="s">
        <v>135</v>
      </c>
      <c r="D77" s="7"/>
      <c r="E77" s="7"/>
      <c r="F77" s="7"/>
      <c r="G77" s="7"/>
      <c r="H77" s="7">
        <v>390</v>
      </c>
      <c r="I77" s="42">
        <f t="shared" si="0"/>
        <v>390</v>
      </c>
    </row>
    <row r="78" spans="1:9" s="85" customFormat="1" ht="15">
      <c r="A78" s="81" t="s">
        <v>321</v>
      </c>
      <c r="B78" s="75">
        <v>423212</v>
      </c>
      <c r="C78" s="67" t="s">
        <v>136</v>
      </c>
      <c r="D78" s="7">
        <v>454</v>
      </c>
      <c r="E78" s="7"/>
      <c r="F78" s="7"/>
      <c r="G78" s="7"/>
      <c r="H78" s="7">
        <v>665</v>
      </c>
      <c r="I78" s="42">
        <f t="shared" si="0"/>
        <v>1119</v>
      </c>
    </row>
    <row r="79" spans="1:9" s="85" customFormat="1" ht="15">
      <c r="A79" s="81" t="s">
        <v>322</v>
      </c>
      <c r="B79" s="75">
        <v>423221</v>
      </c>
      <c r="C79" s="67" t="s">
        <v>137</v>
      </c>
      <c r="D79" s="7"/>
      <c r="E79" s="7"/>
      <c r="F79" s="7"/>
      <c r="G79" s="7"/>
      <c r="H79" s="7">
        <v>100</v>
      </c>
      <c r="I79" s="42">
        <f aca="true" t="shared" si="2" ref="I79:I139">SUM(D79:H79)</f>
        <v>100</v>
      </c>
    </row>
    <row r="80" spans="1:9" s="85" customFormat="1" ht="15">
      <c r="A80" s="81" t="s">
        <v>323</v>
      </c>
      <c r="B80" s="75">
        <v>423311</v>
      </c>
      <c r="C80" s="67" t="s">
        <v>138</v>
      </c>
      <c r="D80" s="7"/>
      <c r="E80" s="7"/>
      <c r="F80" s="7"/>
      <c r="G80" s="7"/>
      <c r="H80" s="7">
        <v>1349</v>
      </c>
      <c r="I80" s="42">
        <f t="shared" si="2"/>
        <v>1349</v>
      </c>
    </row>
    <row r="81" spans="1:9" s="85" customFormat="1" ht="15">
      <c r="A81" s="81" t="s">
        <v>324</v>
      </c>
      <c r="B81" s="75">
        <v>423321</v>
      </c>
      <c r="C81" s="67" t="s">
        <v>139</v>
      </c>
      <c r="D81" s="7"/>
      <c r="E81" s="7"/>
      <c r="F81" s="7"/>
      <c r="G81" s="7"/>
      <c r="H81" s="7">
        <v>236</v>
      </c>
      <c r="I81" s="42">
        <f t="shared" si="2"/>
        <v>236</v>
      </c>
    </row>
    <row r="82" spans="1:9" s="85" customFormat="1" ht="15">
      <c r="A82" s="81" t="s">
        <v>325</v>
      </c>
      <c r="B82" s="75">
        <v>423322</v>
      </c>
      <c r="C82" s="67" t="s">
        <v>140</v>
      </c>
      <c r="D82" s="7"/>
      <c r="E82" s="7"/>
      <c r="F82" s="7"/>
      <c r="G82" s="7"/>
      <c r="H82" s="7">
        <v>200</v>
      </c>
      <c r="I82" s="42">
        <f t="shared" si="2"/>
        <v>200</v>
      </c>
    </row>
    <row r="83" spans="1:9" s="85" customFormat="1" ht="15">
      <c r="A83" s="81" t="s">
        <v>326</v>
      </c>
      <c r="B83" s="75">
        <v>423391</v>
      </c>
      <c r="C83" s="67" t="s">
        <v>141</v>
      </c>
      <c r="D83" s="7"/>
      <c r="E83" s="7"/>
      <c r="F83" s="7"/>
      <c r="G83" s="7"/>
      <c r="H83" s="7">
        <v>100</v>
      </c>
      <c r="I83" s="42">
        <f t="shared" si="2"/>
        <v>100</v>
      </c>
    </row>
    <row r="84" spans="1:9" s="85" customFormat="1" ht="15">
      <c r="A84" s="81" t="s">
        <v>327</v>
      </c>
      <c r="B84" s="75">
        <v>423392</v>
      </c>
      <c r="C84" s="67" t="s">
        <v>142</v>
      </c>
      <c r="D84" s="7"/>
      <c r="E84" s="7"/>
      <c r="F84" s="7"/>
      <c r="G84" s="7"/>
      <c r="H84" s="7">
        <v>400</v>
      </c>
      <c r="I84" s="42">
        <f t="shared" si="2"/>
        <v>400</v>
      </c>
    </row>
    <row r="85" spans="1:9" s="85" customFormat="1" ht="15">
      <c r="A85" s="81" t="s">
        <v>328</v>
      </c>
      <c r="B85" s="75">
        <v>423418</v>
      </c>
      <c r="C85" s="67" t="s">
        <v>143</v>
      </c>
      <c r="D85" s="7">
        <v>233</v>
      </c>
      <c r="E85" s="7"/>
      <c r="F85" s="7"/>
      <c r="G85" s="7"/>
      <c r="H85" s="7">
        <v>101</v>
      </c>
      <c r="I85" s="42">
        <f t="shared" si="2"/>
        <v>334</v>
      </c>
    </row>
    <row r="86" spans="1:9" s="85" customFormat="1" ht="25.5">
      <c r="A86" s="81" t="s">
        <v>329</v>
      </c>
      <c r="B86" s="75">
        <v>423419</v>
      </c>
      <c r="C86" s="67" t="s">
        <v>144</v>
      </c>
      <c r="D86" s="7">
        <v>3269</v>
      </c>
      <c r="E86" s="7"/>
      <c r="F86" s="7"/>
      <c r="G86" s="7"/>
      <c r="H86" s="7">
        <v>2314</v>
      </c>
      <c r="I86" s="42">
        <f t="shared" si="2"/>
        <v>5583</v>
      </c>
    </row>
    <row r="87" spans="1:9" s="85" customFormat="1" ht="15">
      <c r="A87" s="81" t="s">
        <v>330</v>
      </c>
      <c r="B87" s="75">
        <v>423422</v>
      </c>
      <c r="C87" s="67" t="s">
        <v>145</v>
      </c>
      <c r="D87" s="7"/>
      <c r="E87" s="7"/>
      <c r="F87" s="7"/>
      <c r="G87" s="7"/>
      <c r="H87" s="7">
        <v>5429</v>
      </c>
      <c r="I87" s="42">
        <f t="shared" si="2"/>
        <v>5429</v>
      </c>
    </row>
    <row r="88" spans="1:9" s="85" customFormat="1" ht="15">
      <c r="A88" s="81" t="s">
        <v>331</v>
      </c>
      <c r="B88" s="75">
        <v>423432</v>
      </c>
      <c r="C88" s="67" t="s">
        <v>146</v>
      </c>
      <c r="D88" s="7"/>
      <c r="E88" s="7"/>
      <c r="F88" s="7"/>
      <c r="G88" s="7"/>
      <c r="H88" s="7">
        <v>370</v>
      </c>
      <c r="I88" s="42">
        <f t="shared" si="2"/>
        <v>370</v>
      </c>
    </row>
    <row r="89" spans="1:9" s="85" customFormat="1" ht="15">
      <c r="A89" s="81" t="s">
        <v>332</v>
      </c>
      <c r="B89" s="75">
        <v>423521</v>
      </c>
      <c r="C89" s="67" t="s">
        <v>147</v>
      </c>
      <c r="D89" s="7"/>
      <c r="E89" s="7"/>
      <c r="F89" s="7"/>
      <c r="G89" s="7"/>
      <c r="H89" s="7">
        <v>750</v>
      </c>
      <c r="I89" s="42">
        <f t="shared" si="2"/>
        <v>750</v>
      </c>
    </row>
    <row r="90" spans="1:9" s="85" customFormat="1" ht="26.25">
      <c r="A90" s="81" t="s">
        <v>333</v>
      </c>
      <c r="B90" s="75">
        <v>423591</v>
      </c>
      <c r="C90" s="68" t="s">
        <v>148</v>
      </c>
      <c r="D90" s="7"/>
      <c r="E90" s="7"/>
      <c r="F90" s="7"/>
      <c r="G90" s="7"/>
      <c r="H90" s="7">
        <v>5065</v>
      </c>
      <c r="I90" s="42">
        <f t="shared" si="2"/>
        <v>5065</v>
      </c>
    </row>
    <row r="91" spans="1:9" s="85" customFormat="1" ht="15">
      <c r="A91" s="81" t="s">
        <v>334</v>
      </c>
      <c r="B91" s="75">
        <v>423592</v>
      </c>
      <c r="C91" s="67" t="s">
        <v>149</v>
      </c>
      <c r="D91" s="7"/>
      <c r="E91" s="7"/>
      <c r="F91" s="7"/>
      <c r="G91" s="7"/>
      <c r="H91" s="7">
        <v>300</v>
      </c>
      <c r="I91" s="42">
        <f t="shared" si="2"/>
        <v>300</v>
      </c>
    </row>
    <row r="92" spans="1:9" s="85" customFormat="1" ht="15">
      <c r="A92" s="81" t="s">
        <v>335</v>
      </c>
      <c r="B92" s="75">
        <v>4235921</v>
      </c>
      <c r="C92" s="67" t="s">
        <v>150</v>
      </c>
      <c r="D92" s="7">
        <v>5357</v>
      </c>
      <c r="E92" s="7"/>
      <c r="F92" s="7"/>
      <c r="G92" s="7"/>
      <c r="H92" s="7"/>
      <c r="I92" s="42">
        <f t="shared" si="2"/>
        <v>5357</v>
      </c>
    </row>
    <row r="93" spans="1:9" s="85" customFormat="1" ht="15">
      <c r="A93" s="81" t="s">
        <v>336</v>
      </c>
      <c r="B93" s="75">
        <v>4235922</v>
      </c>
      <c r="C93" s="67" t="s">
        <v>151</v>
      </c>
      <c r="D93" s="7"/>
      <c r="E93" s="7"/>
      <c r="F93" s="7"/>
      <c r="G93" s="7"/>
      <c r="H93" s="7">
        <v>864</v>
      </c>
      <c r="I93" s="42">
        <f t="shared" si="2"/>
        <v>864</v>
      </c>
    </row>
    <row r="94" spans="1:9" s="85" customFormat="1" ht="15">
      <c r="A94" s="81" t="s">
        <v>337</v>
      </c>
      <c r="B94" s="75">
        <v>423593</v>
      </c>
      <c r="C94" s="67" t="s">
        <v>152</v>
      </c>
      <c r="D94" s="7">
        <v>298</v>
      </c>
      <c r="E94" s="7"/>
      <c r="F94" s="7"/>
      <c r="G94" s="7"/>
      <c r="H94" s="7">
        <v>6</v>
      </c>
      <c r="I94" s="42">
        <f t="shared" si="2"/>
        <v>304</v>
      </c>
    </row>
    <row r="95" spans="1:9" s="85" customFormat="1" ht="15">
      <c r="A95" s="81" t="s">
        <v>338</v>
      </c>
      <c r="B95" s="75">
        <v>423612</v>
      </c>
      <c r="C95" s="67" t="s">
        <v>153</v>
      </c>
      <c r="D95" s="7">
        <v>35</v>
      </c>
      <c r="E95" s="7"/>
      <c r="F95" s="7"/>
      <c r="G95" s="7"/>
      <c r="H95" s="7">
        <v>126</v>
      </c>
      <c r="I95" s="42">
        <f t="shared" si="2"/>
        <v>161</v>
      </c>
    </row>
    <row r="96" spans="1:9" s="85" customFormat="1" ht="15">
      <c r="A96" s="81" t="s">
        <v>339</v>
      </c>
      <c r="B96" s="75">
        <v>423711</v>
      </c>
      <c r="C96" s="67" t="s">
        <v>154</v>
      </c>
      <c r="D96" s="7"/>
      <c r="E96" s="7"/>
      <c r="F96" s="7"/>
      <c r="G96" s="7"/>
      <c r="H96" s="7">
        <v>200</v>
      </c>
      <c r="I96" s="42">
        <f t="shared" si="2"/>
        <v>200</v>
      </c>
    </row>
    <row r="97" spans="1:9" s="85" customFormat="1" ht="15">
      <c r="A97" s="81" t="s">
        <v>340</v>
      </c>
      <c r="B97" s="75">
        <v>423911</v>
      </c>
      <c r="C97" s="67" t="s">
        <v>155</v>
      </c>
      <c r="D97" s="7">
        <v>11</v>
      </c>
      <c r="E97" s="7"/>
      <c r="F97" s="7"/>
      <c r="G97" s="7"/>
      <c r="H97" s="7">
        <v>289</v>
      </c>
      <c r="I97" s="42">
        <f t="shared" si="2"/>
        <v>300</v>
      </c>
    </row>
    <row r="98" spans="1:9" s="85" customFormat="1" ht="15">
      <c r="A98" s="81" t="s">
        <v>341</v>
      </c>
      <c r="B98" s="75">
        <v>4239111</v>
      </c>
      <c r="C98" s="67" t="s">
        <v>156</v>
      </c>
      <c r="D98" s="7">
        <v>101</v>
      </c>
      <c r="E98" s="7"/>
      <c r="F98" s="7"/>
      <c r="G98" s="7"/>
      <c r="H98" s="7">
        <v>2069</v>
      </c>
      <c r="I98" s="112">
        <f t="shared" si="2"/>
        <v>2170</v>
      </c>
    </row>
    <row r="99" spans="1:9" s="85" customFormat="1" ht="15">
      <c r="A99" s="81" t="s">
        <v>342</v>
      </c>
      <c r="B99" s="75">
        <v>4239112</v>
      </c>
      <c r="C99" s="67" t="s">
        <v>157</v>
      </c>
      <c r="D99" s="7">
        <v>23</v>
      </c>
      <c r="E99" s="7"/>
      <c r="F99" s="7"/>
      <c r="G99" s="7"/>
      <c r="H99" s="7">
        <v>177</v>
      </c>
      <c r="I99" s="112">
        <f t="shared" si="2"/>
        <v>200</v>
      </c>
    </row>
    <row r="100" spans="1:9" s="77" customFormat="1" ht="15">
      <c r="A100" s="80" t="s">
        <v>343</v>
      </c>
      <c r="B100" s="74">
        <v>424</v>
      </c>
      <c r="C100" s="66" t="s">
        <v>158</v>
      </c>
      <c r="D100" s="6">
        <f aca="true" t="shared" si="3" ref="D100:I100">SUM(D101:D103)</f>
        <v>2</v>
      </c>
      <c r="E100" s="6">
        <f t="shared" si="3"/>
        <v>0</v>
      </c>
      <c r="F100" s="6">
        <f t="shared" si="3"/>
        <v>0</v>
      </c>
      <c r="G100" s="6">
        <f t="shared" si="3"/>
        <v>0</v>
      </c>
      <c r="H100" s="6">
        <f t="shared" si="3"/>
        <v>5683</v>
      </c>
      <c r="I100" s="94">
        <f t="shared" si="3"/>
        <v>5685</v>
      </c>
    </row>
    <row r="101" spans="1:9" s="85" customFormat="1" ht="15">
      <c r="A101" s="81" t="s">
        <v>344</v>
      </c>
      <c r="B101" s="75">
        <v>424341</v>
      </c>
      <c r="C101" s="67" t="s">
        <v>159</v>
      </c>
      <c r="D101" s="7"/>
      <c r="E101" s="7"/>
      <c r="F101" s="7"/>
      <c r="G101" s="7"/>
      <c r="H101" s="7">
        <v>4382</v>
      </c>
      <c r="I101" s="112">
        <f t="shared" si="2"/>
        <v>4382</v>
      </c>
    </row>
    <row r="102" spans="1:9" s="85" customFormat="1" ht="26.25">
      <c r="A102" s="81" t="s">
        <v>345</v>
      </c>
      <c r="B102" s="75">
        <v>424351</v>
      </c>
      <c r="C102" s="69" t="s">
        <v>160</v>
      </c>
      <c r="D102" s="7"/>
      <c r="E102" s="7"/>
      <c r="F102" s="7"/>
      <c r="G102" s="7"/>
      <c r="H102" s="7">
        <v>718</v>
      </c>
      <c r="I102" s="42">
        <f t="shared" si="2"/>
        <v>718</v>
      </c>
    </row>
    <row r="103" spans="1:9" s="85" customFormat="1" ht="15">
      <c r="A103" s="81" t="s">
        <v>346</v>
      </c>
      <c r="B103" s="75">
        <v>424911</v>
      </c>
      <c r="C103" s="67" t="s">
        <v>161</v>
      </c>
      <c r="D103" s="7">
        <v>2</v>
      </c>
      <c r="E103" s="7"/>
      <c r="F103" s="7"/>
      <c r="G103" s="7"/>
      <c r="H103" s="7">
        <v>583</v>
      </c>
      <c r="I103" s="42">
        <f t="shared" si="2"/>
        <v>585</v>
      </c>
    </row>
    <row r="104" spans="1:9" s="77" customFormat="1" ht="15">
      <c r="A104" s="80" t="s">
        <v>347</v>
      </c>
      <c r="B104" s="74">
        <v>425</v>
      </c>
      <c r="C104" s="66" t="s">
        <v>162</v>
      </c>
      <c r="D104" s="6">
        <f>SUM(D105:D126)</f>
        <v>967</v>
      </c>
      <c r="E104" s="6">
        <f>SUM(E105:E126)</f>
        <v>0</v>
      </c>
      <c r="F104" s="6">
        <f>SUM(F105:F126)</f>
        <v>0</v>
      </c>
      <c r="G104" s="6">
        <f>SUM(G105:G126)</f>
        <v>0</v>
      </c>
      <c r="H104" s="6">
        <f>SUM(H105:H126)</f>
        <v>14716</v>
      </c>
      <c r="I104" s="40">
        <f t="shared" si="2"/>
        <v>15683</v>
      </c>
    </row>
    <row r="105" spans="1:9" s="85" customFormat="1" ht="15">
      <c r="A105" s="81" t="s">
        <v>348</v>
      </c>
      <c r="B105" s="75">
        <v>425111</v>
      </c>
      <c r="C105" s="67" t="s">
        <v>163</v>
      </c>
      <c r="D105" s="7"/>
      <c r="E105" s="7"/>
      <c r="F105" s="7"/>
      <c r="G105" s="7"/>
      <c r="H105" s="90">
        <v>300</v>
      </c>
      <c r="I105" s="42">
        <f t="shared" si="2"/>
        <v>300</v>
      </c>
    </row>
    <row r="106" spans="1:9" s="85" customFormat="1" ht="15">
      <c r="A106" s="81" t="s">
        <v>349</v>
      </c>
      <c r="B106" s="75">
        <v>425112</v>
      </c>
      <c r="C106" s="67" t="s">
        <v>164</v>
      </c>
      <c r="D106" s="7"/>
      <c r="E106" s="7"/>
      <c r="F106" s="7"/>
      <c r="G106" s="7"/>
      <c r="H106" s="90">
        <v>300</v>
      </c>
      <c r="I106" s="42">
        <f t="shared" si="2"/>
        <v>300</v>
      </c>
    </row>
    <row r="107" spans="1:9" s="85" customFormat="1" ht="15">
      <c r="A107" s="81" t="s">
        <v>350</v>
      </c>
      <c r="B107" s="75">
        <v>425113</v>
      </c>
      <c r="C107" s="67" t="s">
        <v>165</v>
      </c>
      <c r="D107" s="7"/>
      <c r="E107" s="7"/>
      <c r="F107" s="7"/>
      <c r="G107" s="7"/>
      <c r="H107" s="90">
        <v>448</v>
      </c>
      <c r="I107" s="42">
        <f t="shared" si="2"/>
        <v>448</v>
      </c>
    </row>
    <row r="108" spans="1:9" s="85" customFormat="1" ht="15">
      <c r="A108" s="81" t="s">
        <v>351</v>
      </c>
      <c r="B108" s="75">
        <v>425114</v>
      </c>
      <c r="C108" s="69" t="s">
        <v>166</v>
      </c>
      <c r="D108" s="7"/>
      <c r="E108" s="7"/>
      <c r="F108" s="7"/>
      <c r="G108" s="7"/>
      <c r="H108" s="90">
        <v>300</v>
      </c>
      <c r="I108" s="42">
        <f t="shared" si="2"/>
        <v>300</v>
      </c>
    </row>
    <row r="109" spans="1:9" s="85" customFormat="1" ht="15">
      <c r="A109" s="81" t="s">
        <v>352</v>
      </c>
      <c r="B109" s="75">
        <v>425115</v>
      </c>
      <c r="C109" s="67" t="s">
        <v>167</v>
      </c>
      <c r="D109" s="7">
        <v>140</v>
      </c>
      <c r="E109" s="7"/>
      <c r="F109" s="7"/>
      <c r="G109" s="7"/>
      <c r="H109" s="7">
        <v>220</v>
      </c>
      <c r="I109" s="42">
        <f t="shared" si="2"/>
        <v>360</v>
      </c>
    </row>
    <row r="110" spans="1:9" s="85" customFormat="1" ht="15">
      <c r="A110" s="81" t="s">
        <v>353</v>
      </c>
      <c r="B110" s="75">
        <v>425116</v>
      </c>
      <c r="C110" s="67" t="s">
        <v>168</v>
      </c>
      <c r="D110" s="7"/>
      <c r="E110" s="7"/>
      <c r="F110" s="7"/>
      <c r="G110" s="7"/>
      <c r="H110" s="7">
        <v>399</v>
      </c>
      <c r="I110" s="42">
        <f t="shared" si="2"/>
        <v>399</v>
      </c>
    </row>
    <row r="111" spans="1:9" s="85" customFormat="1" ht="15">
      <c r="A111" s="81" t="s">
        <v>354</v>
      </c>
      <c r="B111" s="75">
        <v>425117</v>
      </c>
      <c r="C111" s="67" t="s">
        <v>169</v>
      </c>
      <c r="D111" s="7"/>
      <c r="E111" s="7"/>
      <c r="F111" s="7"/>
      <c r="G111" s="7"/>
      <c r="H111" s="7">
        <v>300</v>
      </c>
      <c r="I111" s="42">
        <f t="shared" si="2"/>
        <v>300</v>
      </c>
    </row>
    <row r="112" spans="1:9" s="85" customFormat="1" ht="15">
      <c r="A112" s="81" t="s">
        <v>355</v>
      </c>
      <c r="B112" s="75">
        <v>425118</v>
      </c>
      <c r="C112" s="67" t="s">
        <v>170</v>
      </c>
      <c r="D112" s="7">
        <v>38</v>
      </c>
      <c r="E112" s="7"/>
      <c r="F112" s="7"/>
      <c r="G112" s="7"/>
      <c r="H112" s="7">
        <v>331</v>
      </c>
      <c r="I112" s="42">
        <f t="shared" si="2"/>
        <v>369</v>
      </c>
    </row>
    <row r="113" spans="1:9" s="85" customFormat="1" ht="15">
      <c r="A113" s="81" t="s">
        <v>356</v>
      </c>
      <c r="B113" s="75">
        <v>425119</v>
      </c>
      <c r="C113" s="67" t="s">
        <v>171</v>
      </c>
      <c r="D113" s="7">
        <v>124</v>
      </c>
      <c r="E113" s="7"/>
      <c r="F113" s="7"/>
      <c r="G113" s="7"/>
      <c r="H113" s="7">
        <v>416</v>
      </c>
      <c r="I113" s="42">
        <f t="shared" si="2"/>
        <v>540</v>
      </c>
    </row>
    <row r="114" spans="1:9" s="85" customFormat="1" ht="15">
      <c r="A114" s="81" t="s">
        <v>357</v>
      </c>
      <c r="B114" s="75">
        <v>425211</v>
      </c>
      <c r="C114" s="67" t="s">
        <v>172</v>
      </c>
      <c r="D114" s="7">
        <v>75</v>
      </c>
      <c r="E114" s="7"/>
      <c r="F114" s="7"/>
      <c r="G114" s="7"/>
      <c r="H114" s="7">
        <v>671</v>
      </c>
      <c r="I114" s="42">
        <f t="shared" si="2"/>
        <v>746</v>
      </c>
    </row>
    <row r="115" spans="1:9" s="85" customFormat="1" ht="15">
      <c r="A115" s="81" t="s">
        <v>358</v>
      </c>
      <c r="B115" s="75">
        <v>425213</v>
      </c>
      <c r="C115" s="67" t="s">
        <v>173</v>
      </c>
      <c r="D115" s="7"/>
      <c r="E115" s="7"/>
      <c r="F115" s="7"/>
      <c r="G115" s="7"/>
      <c r="H115" s="7">
        <v>180</v>
      </c>
      <c r="I115" s="42">
        <f t="shared" si="2"/>
        <v>180</v>
      </c>
    </row>
    <row r="116" spans="1:9" s="85" customFormat="1" ht="15">
      <c r="A116" s="81" t="s">
        <v>359</v>
      </c>
      <c r="B116" s="75">
        <v>425221</v>
      </c>
      <c r="C116" s="67" t="s">
        <v>174</v>
      </c>
      <c r="D116" s="7"/>
      <c r="E116" s="7"/>
      <c r="F116" s="7"/>
      <c r="G116" s="7"/>
      <c r="H116" s="7">
        <v>300</v>
      </c>
      <c r="I116" s="42">
        <f t="shared" si="2"/>
        <v>300</v>
      </c>
    </row>
    <row r="117" spans="1:9" s="85" customFormat="1" ht="15">
      <c r="A117" s="81" t="s">
        <v>360</v>
      </c>
      <c r="B117" s="75">
        <v>425222</v>
      </c>
      <c r="C117" s="67" t="s">
        <v>175</v>
      </c>
      <c r="D117" s="7">
        <v>3</v>
      </c>
      <c r="E117" s="7"/>
      <c r="F117" s="7"/>
      <c r="G117" s="7"/>
      <c r="H117" s="7">
        <v>208</v>
      </c>
      <c r="I117" s="42">
        <f t="shared" si="2"/>
        <v>211</v>
      </c>
    </row>
    <row r="118" spans="1:9" s="85" customFormat="1" ht="15">
      <c r="A118" s="81" t="s">
        <v>361</v>
      </c>
      <c r="B118" s="75">
        <v>425223</v>
      </c>
      <c r="C118" s="67" t="s">
        <v>176</v>
      </c>
      <c r="D118" s="7">
        <v>5</v>
      </c>
      <c r="E118" s="7"/>
      <c r="F118" s="7"/>
      <c r="G118" s="7"/>
      <c r="H118" s="7">
        <v>235</v>
      </c>
      <c r="I118" s="42">
        <f t="shared" si="2"/>
        <v>240</v>
      </c>
    </row>
    <row r="119" spans="1:9" s="85" customFormat="1" ht="25.5">
      <c r="A119" s="81" t="s">
        <v>362</v>
      </c>
      <c r="B119" s="75">
        <v>425225</v>
      </c>
      <c r="C119" s="67" t="s">
        <v>177</v>
      </c>
      <c r="D119" s="7"/>
      <c r="E119" s="7"/>
      <c r="F119" s="7"/>
      <c r="G119" s="7"/>
      <c r="H119" s="7">
        <v>120</v>
      </c>
      <c r="I119" s="42">
        <f t="shared" si="2"/>
        <v>120</v>
      </c>
    </row>
    <row r="120" spans="1:9" s="85" customFormat="1" ht="15">
      <c r="A120" s="81" t="s">
        <v>363</v>
      </c>
      <c r="B120" s="75">
        <v>425227</v>
      </c>
      <c r="C120" s="67" t="s">
        <v>178</v>
      </c>
      <c r="D120" s="7"/>
      <c r="E120" s="7"/>
      <c r="F120" s="7"/>
      <c r="G120" s="7"/>
      <c r="H120" s="7">
        <v>120</v>
      </c>
      <c r="I120" s="42">
        <f t="shared" si="2"/>
        <v>120</v>
      </c>
    </row>
    <row r="121" spans="1:9" s="85" customFormat="1" ht="15">
      <c r="A121" s="81" t="s">
        <v>364</v>
      </c>
      <c r="B121" s="75">
        <v>425229</v>
      </c>
      <c r="C121" s="67" t="s">
        <v>179</v>
      </c>
      <c r="D121" s="7">
        <v>1</v>
      </c>
      <c r="E121" s="7"/>
      <c r="F121" s="7"/>
      <c r="G121" s="7"/>
      <c r="H121" s="7">
        <v>482</v>
      </c>
      <c r="I121" s="42">
        <f t="shared" si="2"/>
        <v>483</v>
      </c>
    </row>
    <row r="122" spans="1:9" s="85" customFormat="1" ht="15">
      <c r="A122" s="81" t="s">
        <v>365</v>
      </c>
      <c r="B122" s="75">
        <v>425251</v>
      </c>
      <c r="C122" s="67" t="s">
        <v>180</v>
      </c>
      <c r="D122" s="7"/>
      <c r="E122" s="7"/>
      <c r="F122" s="7"/>
      <c r="G122" s="7"/>
      <c r="H122" s="7">
        <v>360</v>
      </c>
      <c r="I122" s="42">
        <f t="shared" si="2"/>
        <v>360</v>
      </c>
    </row>
    <row r="123" spans="1:9" s="85" customFormat="1" ht="15">
      <c r="A123" s="81" t="s">
        <v>366</v>
      </c>
      <c r="B123" s="75">
        <v>425252</v>
      </c>
      <c r="C123" s="67" t="s">
        <v>181</v>
      </c>
      <c r="D123" s="7">
        <v>425</v>
      </c>
      <c r="E123" s="7"/>
      <c r="F123" s="7"/>
      <c r="G123" s="7"/>
      <c r="H123" s="7">
        <v>4892</v>
      </c>
      <c r="I123" s="42">
        <f t="shared" si="2"/>
        <v>5317</v>
      </c>
    </row>
    <row r="124" spans="1:9" s="85" customFormat="1" ht="25.5">
      <c r="A124" s="81" t="s">
        <v>367</v>
      </c>
      <c r="B124" s="75">
        <v>425253</v>
      </c>
      <c r="C124" s="67" t="s">
        <v>182</v>
      </c>
      <c r="D124" s="7"/>
      <c r="E124" s="7"/>
      <c r="F124" s="7"/>
      <c r="G124" s="7"/>
      <c r="H124" s="7">
        <v>2798</v>
      </c>
      <c r="I124" s="42">
        <f t="shared" si="2"/>
        <v>2798</v>
      </c>
    </row>
    <row r="125" spans="1:9" s="85" customFormat="1" ht="15">
      <c r="A125" s="81" t="s">
        <v>368</v>
      </c>
      <c r="B125" s="75">
        <v>425281</v>
      </c>
      <c r="C125" s="67" t="s">
        <v>183</v>
      </c>
      <c r="D125" s="7">
        <v>156</v>
      </c>
      <c r="E125" s="7"/>
      <c r="F125" s="7"/>
      <c r="G125" s="7"/>
      <c r="H125" s="7">
        <v>856</v>
      </c>
      <c r="I125" s="112">
        <f t="shared" si="2"/>
        <v>1012</v>
      </c>
    </row>
    <row r="126" spans="1:9" s="85" customFormat="1" ht="15">
      <c r="A126" s="81" t="s">
        <v>369</v>
      </c>
      <c r="B126" s="75">
        <v>425291</v>
      </c>
      <c r="C126" s="67" t="s">
        <v>184</v>
      </c>
      <c r="D126" s="7"/>
      <c r="E126" s="7"/>
      <c r="F126" s="7"/>
      <c r="G126" s="7"/>
      <c r="H126" s="7">
        <v>480</v>
      </c>
      <c r="I126" s="112">
        <f t="shared" si="2"/>
        <v>480</v>
      </c>
    </row>
    <row r="127" spans="1:9" s="77" customFormat="1" ht="15">
      <c r="A127" s="80" t="s">
        <v>370</v>
      </c>
      <c r="B127" s="74">
        <v>426</v>
      </c>
      <c r="C127" s="66" t="s">
        <v>185</v>
      </c>
      <c r="D127" s="6">
        <f>SUM(D128:D168)</f>
        <v>12345</v>
      </c>
      <c r="E127" s="6">
        <f>SUM(E128:E168)</f>
        <v>0</v>
      </c>
      <c r="F127" s="6">
        <f>SUM(F128:F168)</f>
        <v>1352792</v>
      </c>
      <c r="G127" s="6">
        <f>SUM(G128:G168)</f>
        <v>0</v>
      </c>
      <c r="H127" s="6">
        <f>SUM(H128:H168)</f>
        <v>47779.267</v>
      </c>
      <c r="I127" s="113">
        <f t="shared" si="2"/>
        <v>1412916.267</v>
      </c>
    </row>
    <row r="128" spans="1:9" s="85" customFormat="1" ht="15">
      <c r="A128" s="81" t="s">
        <v>371</v>
      </c>
      <c r="B128" s="75">
        <v>426111</v>
      </c>
      <c r="C128" s="67" t="s">
        <v>186</v>
      </c>
      <c r="D128" s="7">
        <v>1164</v>
      </c>
      <c r="E128" s="7"/>
      <c r="F128" s="7"/>
      <c r="G128" s="7"/>
      <c r="H128" s="7">
        <v>1978</v>
      </c>
      <c r="I128" s="112">
        <f t="shared" si="2"/>
        <v>3142</v>
      </c>
    </row>
    <row r="129" spans="1:9" s="85" customFormat="1" ht="15">
      <c r="A129" s="81" t="s">
        <v>372</v>
      </c>
      <c r="B129" s="75">
        <v>426121</v>
      </c>
      <c r="C129" s="68" t="s">
        <v>187</v>
      </c>
      <c r="D129" s="7"/>
      <c r="E129" s="7"/>
      <c r="F129" s="7"/>
      <c r="G129" s="7"/>
      <c r="H129" s="7">
        <v>270</v>
      </c>
      <c r="I129" s="112">
        <f t="shared" si="2"/>
        <v>270</v>
      </c>
    </row>
    <row r="130" spans="1:9" s="85" customFormat="1" ht="15">
      <c r="A130" s="81" t="s">
        <v>373</v>
      </c>
      <c r="B130" s="75">
        <v>426124</v>
      </c>
      <c r="C130" s="67" t="s">
        <v>188</v>
      </c>
      <c r="D130" s="7"/>
      <c r="E130" s="7"/>
      <c r="F130" s="7"/>
      <c r="G130" s="7"/>
      <c r="H130" s="7">
        <v>240</v>
      </c>
      <c r="I130" s="112">
        <f t="shared" si="2"/>
        <v>240</v>
      </c>
    </row>
    <row r="131" spans="1:9" s="85" customFormat="1" ht="39">
      <c r="A131" s="81" t="s">
        <v>374</v>
      </c>
      <c r="B131" s="75">
        <v>426191</v>
      </c>
      <c r="C131" s="71" t="s">
        <v>189</v>
      </c>
      <c r="D131" s="7">
        <v>100</v>
      </c>
      <c r="E131" s="7"/>
      <c r="F131" s="7">
        <v>100</v>
      </c>
      <c r="G131" s="7"/>
      <c r="H131" s="7">
        <v>100</v>
      </c>
      <c r="I131" s="112">
        <f t="shared" si="2"/>
        <v>300</v>
      </c>
    </row>
    <row r="132" spans="1:9" s="85" customFormat="1" ht="15">
      <c r="A132" s="81" t="s">
        <v>375</v>
      </c>
      <c r="B132" s="75">
        <v>426211</v>
      </c>
      <c r="C132" s="67" t="s">
        <v>190</v>
      </c>
      <c r="D132" s="7"/>
      <c r="E132" s="7"/>
      <c r="F132" s="7">
        <v>60</v>
      </c>
      <c r="G132" s="7"/>
      <c r="H132" s="7"/>
      <c r="I132" s="42">
        <f t="shared" si="2"/>
        <v>60</v>
      </c>
    </row>
    <row r="133" spans="1:9" s="85" customFormat="1" ht="15">
      <c r="A133" s="81" t="s">
        <v>376</v>
      </c>
      <c r="B133" s="75">
        <v>426221</v>
      </c>
      <c r="C133" s="67" t="s">
        <v>191</v>
      </c>
      <c r="D133" s="7"/>
      <c r="E133" s="7"/>
      <c r="F133" s="7">
        <v>100</v>
      </c>
      <c r="G133" s="7"/>
      <c r="H133" s="7"/>
      <c r="I133" s="42">
        <f t="shared" si="2"/>
        <v>100</v>
      </c>
    </row>
    <row r="134" spans="1:9" s="85" customFormat="1" ht="15">
      <c r="A134" s="81" t="s">
        <v>377</v>
      </c>
      <c r="B134" s="75">
        <v>426311</v>
      </c>
      <c r="C134" s="67" t="s">
        <v>192</v>
      </c>
      <c r="D134" s="7">
        <v>108</v>
      </c>
      <c r="E134" s="7"/>
      <c r="F134" s="7"/>
      <c r="G134" s="7"/>
      <c r="H134" s="7">
        <v>396</v>
      </c>
      <c r="I134" s="42">
        <f t="shared" si="2"/>
        <v>504</v>
      </c>
    </row>
    <row r="135" spans="1:9" s="85" customFormat="1" ht="15">
      <c r="A135" s="81" t="s">
        <v>378</v>
      </c>
      <c r="B135" s="75">
        <v>426312</v>
      </c>
      <c r="C135" s="67" t="s">
        <v>193</v>
      </c>
      <c r="D135" s="7"/>
      <c r="E135" s="7"/>
      <c r="F135" s="7"/>
      <c r="G135" s="7"/>
      <c r="H135" s="7">
        <v>390</v>
      </c>
      <c r="I135" s="42">
        <f t="shared" si="2"/>
        <v>390</v>
      </c>
    </row>
    <row r="136" spans="1:9" s="85" customFormat="1" ht="15">
      <c r="A136" s="81" t="s">
        <v>379</v>
      </c>
      <c r="B136" s="75">
        <v>426411</v>
      </c>
      <c r="C136" s="67" t="s">
        <v>194</v>
      </c>
      <c r="D136" s="7">
        <v>472</v>
      </c>
      <c r="E136" s="7"/>
      <c r="F136" s="7"/>
      <c r="G136" s="7"/>
      <c r="H136" s="7">
        <v>2018</v>
      </c>
      <c r="I136" s="42">
        <f t="shared" si="2"/>
        <v>2490</v>
      </c>
    </row>
    <row r="137" spans="1:9" s="85" customFormat="1" ht="15">
      <c r="A137" s="81" t="s">
        <v>380</v>
      </c>
      <c r="B137" s="75">
        <v>426413</v>
      </c>
      <c r="C137" s="67" t="s">
        <v>195</v>
      </c>
      <c r="D137" s="7"/>
      <c r="E137" s="7"/>
      <c r="F137" s="7"/>
      <c r="G137" s="7"/>
      <c r="H137" s="7">
        <v>480</v>
      </c>
      <c r="I137" s="42">
        <f t="shared" si="2"/>
        <v>480</v>
      </c>
    </row>
    <row r="138" spans="1:9" s="85" customFormat="1" ht="15">
      <c r="A138" s="81" t="s">
        <v>381</v>
      </c>
      <c r="B138" s="75">
        <v>426491</v>
      </c>
      <c r="C138" s="67" t="s">
        <v>196</v>
      </c>
      <c r="D138" s="7"/>
      <c r="E138" s="7"/>
      <c r="F138" s="7"/>
      <c r="G138" s="7"/>
      <c r="H138" s="7">
        <v>480</v>
      </c>
      <c r="I138" s="42">
        <f t="shared" si="2"/>
        <v>480</v>
      </c>
    </row>
    <row r="139" spans="1:9" s="85" customFormat="1" ht="15">
      <c r="A139" s="81" t="s">
        <v>382</v>
      </c>
      <c r="B139" s="75">
        <v>426531</v>
      </c>
      <c r="C139" s="68" t="s">
        <v>197</v>
      </c>
      <c r="D139" s="7"/>
      <c r="E139" s="7"/>
      <c r="F139" s="7"/>
      <c r="G139" s="7"/>
      <c r="H139" s="7">
        <v>240</v>
      </c>
      <c r="I139" s="42">
        <f t="shared" si="2"/>
        <v>240</v>
      </c>
    </row>
    <row r="140" spans="1:9" s="85" customFormat="1" ht="15">
      <c r="A140" s="81" t="s">
        <v>383</v>
      </c>
      <c r="B140" s="75">
        <v>426541</v>
      </c>
      <c r="C140" s="68" t="s">
        <v>198</v>
      </c>
      <c r="D140" s="7"/>
      <c r="E140" s="7"/>
      <c r="F140" s="7"/>
      <c r="G140" s="7"/>
      <c r="H140" s="7">
        <v>240</v>
      </c>
      <c r="I140" s="42">
        <f aca="true" t="shared" si="4" ref="I140:I188">SUM(D140:H140)</f>
        <v>240</v>
      </c>
    </row>
    <row r="141" spans="1:9" s="85" customFormat="1" ht="15">
      <c r="A141" s="81" t="s">
        <v>384</v>
      </c>
      <c r="B141" s="75">
        <v>426591</v>
      </c>
      <c r="C141" s="68" t="s">
        <v>199</v>
      </c>
      <c r="D141" s="7"/>
      <c r="E141" s="7"/>
      <c r="F141" s="7"/>
      <c r="G141" s="7"/>
      <c r="H141" s="7">
        <v>351</v>
      </c>
      <c r="I141" s="42">
        <f t="shared" si="4"/>
        <v>351</v>
      </c>
    </row>
    <row r="142" spans="1:9" s="85" customFormat="1" ht="15">
      <c r="A142" s="81" t="s">
        <v>385</v>
      </c>
      <c r="B142" s="75">
        <v>426711</v>
      </c>
      <c r="C142" s="67" t="s">
        <v>200</v>
      </c>
      <c r="D142" s="7">
        <v>338</v>
      </c>
      <c r="E142" s="7"/>
      <c r="F142" s="7">
        <v>766</v>
      </c>
      <c r="G142" s="7"/>
      <c r="H142" s="7">
        <v>1347</v>
      </c>
      <c r="I142" s="42">
        <f t="shared" si="4"/>
        <v>2451</v>
      </c>
    </row>
    <row r="143" spans="1:9" s="85" customFormat="1" ht="15">
      <c r="A143" s="81" t="s">
        <v>386</v>
      </c>
      <c r="B143" s="75">
        <v>4267111</v>
      </c>
      <c r="C143" s="67" t="s">
        <v>201</v>
      </c>
      <c r="D143" s="7"/>
      <c r="E143" s="7"/>
      <c r="F143" s="7">
        <v>762</v>
      </c>
      <c r="G143" s="7"/>
      <c r="H143" s="7">
        <v>1804</v>
      </c>
      <c r="I143" s="42">
        <f t="shared" si="4"/>
        <v>2566</v>
      </c>
    </row>
    <row r="144" spans="1:9" s="85" customFormat="1" ht="15">
      <c r="A144" s="81" t="s">
        <v>387</v>
      </c>
      <c r="B144" s="75">
        <v>4267112</v>
      </c>
      <c r="C144" s="67" t="s">
        <v>202</v>
      </c>
      <c r="D144" s="7">
        <v>100</v>
      </c>
      <c r="E144" s="7"/>
      <c r="F144" s="7">
        <v>268</v>
      </c>
      <c r="G144" s="7"/>
      <c r="H144" s="7">
        <v>832</v>
      </c>
      <c r="I144" s="42">
        <f t="shared" si="4"/>
        <v>1200</v>
      </c>
    </row>
    <row r="145" spans="1:9" s="85" customFormat="1" ht="15">
      <c r="A145" s="81" t="s">
        <v>388</v>
      </c>
      <c r="B145" s="75">
        <v>426721</v>
      </c>
      <c r="C145" s="68" t="s">
        <v>203</v>
      </c>
      <c r="D145" s="7">
        <v>5814</v>
      </c>
      <c r="E145" s="7"/>
      <c r="F145" s="7">
        <v>13511</v>
      </c>
      <c r="G145" s="7"/>
      <c r="H145" s="7">
        <v>5258.667</v>
      </c>
      <c r="I145" s="42">
        <f t="shared" si="4"/>
        <v>24583.667</v>
      </c>
    </row>
    <row r="146" spans="1:9" s="85" customFormat="1" ht="26.25">
      <c r="A146" s="81" t="s">
        <v>389</v>
      </c>
      <c r="B146" s="75">
        <v>426731</v>
      </c>
      <c r="C146" s="68" t="s">
        <v>204</v>
      </c>
      <c r="D146" s="7"/>
      <c r="E146" s="7"/>
      <c r="F146" s="6">
        <v>1331552</v>
      </c>
      <c r="G146" s="7"/>
      <c r="H146" s="7"/>
      <c r="I146" s="42">
        <f t="shared" si="4"/>
        <v>1331552</v>
      </c>
    </row>
    <row r="147" spans="1:9" s="85" customFormat="1" ht="15">
      <c r="A147" s="81" t="s">
        <v>390</v>
      </c>
      <c r="B147" s="75">
        <v>426741</v>
      </c>
      <c r="C147" s="68" t="s">
        <v>205</v>
      </c>
      <c r="D147" s="7"/>
      <c r="E147" s="7"/>
      <c r="F147" s="7"/>
      <c r="G147" s="7"/>
      <c r="H147" s="7">
        <v>14777</v>
      </c>
      <c r="I147" s="42">
        <f t="shared" si="4"/>
        <v>14777</v>
      </c>
    </row>
    <row r="148" spans="1:9" s="85" customFormat="1" ht="15">
      <c r="A148" s="81" t="s">
        <v>391</v>
      </c>
      <c r="B148" s="75">
        <v>426751</v>
      </c>
      <c r="C148" s="68" t="s">
        <v>206</v>
      </c>
      <c r="D148" s="7"/>
      <c r="E148" s="7"/>
      <c r="F148" s="7"/>
      <c r="G148" s="7"/>
      <c r="H148" s="7">
        <v>24</v>
      </c>
      <c r="I148" s="42">
        <f t="shared" si="4"/>
        <v>24</v>
      </c>
    </row>
    <row r="149" spans="1:9" s="85" customFormat="1" ht="56.25" customHeight="1">
      <c r="A149" s="81" t="s">
        <v>392</v>
      </c>
      <c r="B149" s="75">
        <v>426791</v>
      </c>
      <c r="C149" s="68" t="s">
        <v>207</v>
      </c>
      <c r="D149" s="7">
        <v>272</v>
      </c>
      <c r="E149" s="7"/>
      <c r="F149" s="7">
        <v>683</v>
      </c>
      <c r="G149" s="7"/>
      <c r="H149" s="7">
        <v>2096</v>
      </c>
      <c r="I149" s="42">
        <f t="shared" si="4"/>
        <v>3051</v>
      </c>
    </row>
    <row r="150" spans="1:9" s="85" customFormat="1" ht="15">
      <c r="A150" s="81" t="s">
        <v>393</v>
      </c>
      <c r="B150" s="75">
        <v>4267911</v>
      </c>
      <c r="C150" s="67" t="s">
        <v>208</v>
      </c>
      <c r="D150" s="7">
        <v>277</v>
      </c>
      <c r="E150" s="7"/>
      <c r="F150" s="7">
        <v>441</v>
      </c>
      <c r="G150" s="7"/>
      <c r="H150" s="7">
        <v>1612</v>
      </c>
      <c r="I150" s="42">
        <f t="shared" si="4"/>
        <v>2330</v>
      </c>
    </row>
    <row r="151" spans="1:9" s="85" customFormat="1" ht="15">
      <c r="A151" s="81" t="s">
        <v>394</v>
      </c>
      <c r="B151" s="75">
        <v>4267912</v>
      </c>
      <c r="C151" s="67" t="s">
        <v>209</v>
      </c>
      <c r="D151" s="7"/>
      <c r="E151" s="7"/>
      <c r="F151" s="7"/>
      <c r="G151" s="7"/>
      <c r="H151" s="7">
        <v>960</v>
      </c>
      <c r="I151" s="42">
        <f t="shared" si="4"/>
        <v>960</v>
      </c>
    </row>
    <row r="152" spans="1:9" s="85" customFormat="1" ht="15">
      <c r="A152" s="81" t="s">
        <v>395</v>
      </c>
      <c r="B152" s="75">
        <v>4267913</v>
      </c>
      <c r="C152" s="67" t="s">
        <v>210</v>
      </c>
      <c r="D152" s="7">
        <v>131</v>
      </c>
      <c r="E152" s="7"/>
      <c r="F152" s="7"/>
      <c r="G152" s="7"/>
      <c r="H152" s="7">
        <v>589</v>
      </c>
      <c r="I152" s="42">
        <f t="shared" si="4"/>
        <v>720</v>
      </c>
    </row>
    <row r="153" spans="1:9" s="85" customFormat="1" ht="15">
      <c r="A153" s="81" t="s">
        <v>396</v>
      </c>
      <c r="B153" s="75">
        <v>4267914</v>
      </c>
      <c r="C153" s="67" t="s">
        <v>211</v>
      </c>
      <c r="D153" s="7">
        <v>233</v>
      </c>
      <c r="E153" s="7"/>
      <c r="F153" s="7">
        <v>63</v>
      </c>
      <c r="G153" s="7"/>
      <c r="H153" s="7">
        <v>962</v>
      </c>
      <c r="I153" s="42">
        <f t="shared" si="4"/>
        <v>1258</v>
      </c>
    </row>
    <row r="154" spans="1:9" s="85" customFormat="1" ht="25.5">
      <c r="A154" s="81" t="s">
        <v>397</v>
      </c>
      <c r="B154" s="75">
        <v>4267915</v>
      </c>
      <c r="C154" s="67" t="s">
        <v>212</v>
      </c>
      <c r="D154" s="7">
        <v>1</v>
      </c>
      <c r="E154" s="7"/>
      <c r="F154" s="7"/>
      <c r="G154" s="7"/>
      <c r="H154" s="7">
        <v>479</v>
      </c>
      <c r="I154" s="42">
        <f t="shared" si="4"/>
        <v>480</v>
      </c>
    </row>
    <row r="155" spans="1:9" s="85" customFormat="1" ht="15">
      <c r="A155" s="81" t="s">
        <v>398</v>
      </c>
      <c r="B155" s="75">
        <v>4267916</v>
      </c>
      <c r="C155" s="67" t="s">
        <v>213</v>
      </c>
      <c r="D155" s="7">
        <v>1074</v>
      </c>
      <c r="E155" s="7"/>
      <c r="F155" s="7">
        <v>1039</v>
      </c>
      <c r="G155" s="7"/>
      <c r="H155" s="7">
        <v>2829</v>
      </c>
      <c r="I155" s="42">
        <f t="shared" si="4"/>
        <v>4942</v>
      </c>
    </row>
    <row r="156" spans="1:9" s="85" customFormat="1" ht="15">
      <c r="A156" s="81" t="s">
        <v>399</v>
      </c>
      <c r="B156" s="75">
        <v>4267917</v>
      </c>
      <c r="C156" s="67" t="s">
        <v>214</v>
      </c>
      <c r="D156" s="7">
        <v>1127</v>
      </c>
      <c r="E156" s="7"/>
      <c r="F156" s="7">
        <v>3387</v>
      </c>
      <c r="G156" s="7"/>
      <c r="H156" s="7">
        <v>1721</v>
      </c>
      <c r="I156" s="42">
        <f t="shared" si="4"/>
        <v>6235</v>
      </c>
    </row>
    <row r="157" spans="1:9" s="85" customFormat="1" ht="15">
      <c r="A157" s="81" t="s">
        <v>400</v>
      </c>
      <c r="B157" s="75">
        <v>426811</v>
      </c>
      <c r="C157" s="67" t="s">
        <v>215</v>
      </c>
      <c r="D157" s="7">
        <v>181</v>
      </c>
      <c r="E157" s="7"/>
      <c r="F157" s="7"/>
      <c r="G157" s="7"/>
      <c r="H157" s="7">
        <v>876</v>
      </c>
      <c r="I157" s="42">
        <f t="shared" si="4"/>
        <v>1057</v>
      </c>
    </row>
    <row r="158" spans="1:9" s="85" customFormat="1" ht="26.25">
      <c r="A158" s="81" t="s">
        <v>401</v>
      </c>
      <c r="B158" s="75">
        <v>426812</v>
      </c>
      <c r="C158" s="68" t="s">
        <v>216</v>
      </c>
      <c r="D158" s="7"/>
      <c r="E158" s="7"/>
      <c r="F158" s="7"/>
      <c r="G158" s="7"/>
      <c r="H158" s="7">
        <v>180</v>
      </c>
      <c r="I158" s="42">
        <f t="shared" si="4"/>
        <v>180</v>
      </c>
    </row>
    <row r="159" spans="1:9" s="85" customFormat="1" ht="15">
      <c r="A159" s="81" t="s">
        <v>402</v>
      </c>
      <c r="B159" s="75">
        <v>426819</v>
      </c>
      <c r="C159" s="68" t="s">
        <v>217</v>
      </c>
      <c r="D159" s="7"/>
      <c r="E159" s="7"/>
      <c r="F159" s="7"/>
      <c r="G159" s="7"/>
      <c r="H159" s="7">
        <v>180</v>
      </c>
      <c r="I159" s="42">
        <f t="shared" si="4"/>
        <v>180</v>
      </c>
    </row>
    <row r="160" spans="1:9" s="85" customFormat="1" ht="15">
      <c r="A160" s="81" t="s">
        <v>403</v>
      </c>
      <c r="B160" s="75">
        <v>426821</v>
      </c>
      <c r="C160" s="72" t="s">
        <v>218</v>
      </c>
      <c r="D160" s="7">
        <v>187</v>
      </c>
      <c r="E160" s="7"/>
      <c r="F160" s="7"/>
      <c r="G160" s="7"/>
      <c r="H160" s="7">
        <v>574</v>
      </c>
      <c r="I160" s="42">
        <f t="shared" si="4"/>
        <v>761</v>
      </c>
    </row>
    <row r="161" spans="1:9" s="85" customFormat="1" ht="25.5">
      <c r="A161" s="81" t="s">
        <v>404</v>
      </c>
      <c r="B161" s="75">
        <v>426822</v>
      </c>
      <c r="C161" s="72" t="s">
        <v>219</v>
      </c>
      <c r="D161" s="7">
        <v>369</v>
      </c>
      <c r="E161" s="7"/>
      <c r="F161" s="7"/>
      <c r="G161" s="7"/>
      <c r="H161" s="7">
        <v>844</v>
      </c>
      <c r="I161" s="42">
        <f t="shared" si="4"/>
        <v>1213</v>
      </c>
    </row>
    <row r="162" spans="1:9" s="85" customFormat="1" ht="25.5">
      <c r="A162" s="81" t="s">
        <v>405</v>
      </c>
      <c r="B162" s="75">
        <v>426829</v>
      </c>
      <c r="C162" s="72" t="s">
        <v>225</v>
      </c>
      <c r="D162" s="7">
        <v>20</v>
      </c>
      <c r="E162" s="7"/>
      <c r="F162" s="7"/>
      <c r="G162" s="7"/>
      <c r="H162" s="7">
        <v>79.6</v>
      </c>
      <c r="I162" s="42">
        <f t="shared" si="4"/>
        <v>99.6</v>
      </c>
    </row>
    <row r="163" spans="1:9" s="85" customFormat="1" ht="25.5">
      <c r="A163" s="81" t="s">
        <v>406</v>
      </c>
      <c r="B163" s="75">
        <v>426911</v>
      </c>
      <c r="C163" s="67" t="s">
        <v>220</v>
      </c>
      <c r="D163" s="7">
        <v>4</v>
      </c>
      <c r="E163" s="7"/>
      <c r="F163" s="7"/>
      <c r="G163" s="7"/>
      <c r="H163" s="7">
        <v>474</v>
      </c>
      <c r="I163" s="42">
        <f t="shared" si="4"/>
        <v>478</v>
      </c>
    </row>
    <row r="164" spans="1:9" s="85" customFormat="1" ht="15">
      <c r="A164" s="81" t="s">
        <v>407</v>
      </c>
      <c r="B164" s="75">
        <v>426912</v>
      </c>
      <c r="C164" s="68" t="s">
        <v>462</v>
      </c>
      <c r="D164" s="7">
        <v>78</v>
      </c>
      <c r="E164" s="7"/>
      <c r="F164" s="7"/>
      <c r="G164" s="7"/>
      <c r="H164" s="7">
        <v>312</v>
      </c>
      <c r="I164" s="42">
        <f t="shared" si="4"/>
        <v>390</v>
      </c>
    </row>
    <row r="165" spans="1:9" s="85" customFormat="1" ht="15">
      <c r="A165" s="81" t="s">
        <v>408</v>
      </c>
      <c r="B165" s="75">
        <v>426913</v>
      </c>
      <c r="C165" s="68" t="s">
        <v>221</v>
      </c>
      <c r="D165" s="7">
        <v>2</v>
      </c>
      <c r="E165" s="7"/>
      <c r="F165" s="7"/>
      <c r="G165" s="7"/>
      <c r="H165" s="7">
        <v>388</v>
      </c>
      <c r="I165" s="42">
        <f t="shared" si="4"/>
        <v>390</v>
      </c>
    </row>
    <row r="166" spans="1:9" s="85" customFormat="1" ht="15">
      <c r="A166" s="81" t="s">
        <v>409</v>
      </c>
      <c r="B166" s="75">
        <v>426914</v>
      </c>
      <c r="C166" s="68" t="s">
        <v>222</v>
      </c>
      <c r="D166" s="7"/>
      <c r="E166" s="7"/>
      <c r="F166" s="7"/>
      <c r="G166" s="7"/>
      <c r="H166" s="7">
        <v>72</v>
      </c>
      <c r="I166" s="42">
        <f t="shared" si="4"/>
        <v>72</v>
      </c>
    </row>
    <row r="167" spans="1:9" s="85" customFormat="1" ht="15">
      <c r="A167" s="81" t="s">
        <v>410</v>
      </c>
      <c r="B167" s="75">
        <v>426915</v>
      </c>
      <c r="C167" s="68" t="s">
        <v>223</v>
      </c>
      <c r="D167" s="7">
        <v>29</v>
      </c>
      <c r="E167" s="7"/>
      <c r="F167" s="7"/>
      <c r="G167" s="7"/>
      <c r="H167" s="7">
        <v>361</v>
      </c>
      <c r="I167" s="42">
        <f t="shared" si="4"/>
        <v>390</v>
      </c>
    </row>
    <row r="168" spans="1:9" s="85" customFormat="1" ht="26.25">
      <c r="A168" s="81" t="s">
        <v>411</v>
      </c>
      <c r="B168" s="75">
        <v>426919</v>
      </c>
      <c r="C168" s="68" t="s">
        <v>224</v>
      </c>
      <c r="D168" s="7">
        <v>264</v>
      </c>
      <c r="E168" s="7"/>
      <c r="F168" s="7">
        <v>60</v>
      </c>
      <c r="G168" s="7"/>
      <c r="H168" s="7">
        <v>965</v>
      </c>
      <c r="I168" s="42">
        <f t="shared" si="4"/>
        <v>1289</v>
      </c>
    </row>
    <row r="169" spans="1:9" s="77" customFormat="1" ht="15">
      <c r="A169" s="80" t="s">
        <v>412</v>
      </c>
      <c r="B169" s="74">
        <v>44</v>
      </c>
      <c r="C169" s="66" t="s">
        <v>447</v>
      </c>
      <c r="D169" s="6">
        <f>D170</f>
        <v>0</v>
      </c>
      <c r="E169" s="6">
        <f>E170</f>
        <v>0</v>
      </c>
      <c r="F169" s="6">
        <f>F170</f>
        <v>0</v>
      </c>
      <c r="G169" s="6">
        <f>G170</f>
        <v>0</v>
      </c>
      <c r="H169" s="6">
        <f>H170</f>
        <v>400</v>
      </c>
      <c r="I169" s="40">
        <f t="shared" si="4"/>
        <v>400</v>
      </c>
    </row>
    <row r="170" spans="1:9" s="77" customFormat="1" ht="15">
      <c r="A170" s="80" t="s">
        <v>413</v>
      </c>
      <c r="B170" s="74">
        <v>444</v>
      </c>
      <c r="C170" s="66" t="s">
        <v>226</v>
      </c>
      <c r="D170" s="6">
        <f aca="true" t="shared" si="5" ref="D170:I170">D171+D172</f>
        <v>0</v>
      </c>
      <c r="E170" s="6">
        <f t="shared" si="5"/>
        <v>0</v>
      </c>
      <c r="F170" s="6">
        <f t="shared" si="5"/>
        <v>0</v>
      </c>
      <c r="G170" s="6">
        <f t="shared" si="5"/>
        <v>0</v>
      </c>
      <c r="H170" s="6">
        <f t="shared" si="5"/>
        <v>400</v>
      </c>
      <c r="I170" s="43">
        <f t="shared" si="5"/>
        <v>400</v>
      </c>
    </row>
    <row r="171" spans="1:9" s="85" customFormat="1" ht="15">
      <c r="A171" s="81" t="s">
        <v>414</v>
      </c>
      <c r="B171" s="75">
        <v>444111</v>
      </c>
      <c r="C171" s="67" t="s">
        <v>227</v>
      </c>
      <c r="D171" s="7"/>
      <c r="E171" s="7"/>
      <c r="F171" s="7"/>
      <c r="G171" s="7"/>
      <c r="H171" s="90">
        <v>100</v>
      </c>
      <c r="I171" s="42">
        <f t="shared" si="4"/>
        <v>100</v>
      </c>
    </row>
    <row r="172" spans="1:9" s="85" customFormat="1" ht="15">
      <c r="A172" s="81" t="s">
        <v>415</v>
      </c>
      <c r="B172" s="75">
        <v>444211</v>
      </c>
      <c r="C172" s="67" t="s">
        <v>228</v>
      </c>
      <c r="D172" s="7"/>
      <c r="E172" s="7"/>
      <c r="F172" s="7"/>
      <c r="G172" s="7"/>
      <c r="H172" s="90">
        <v>300</v>
      </c>
      <c r="I172" s="42">
        <f t="shared" si="4"/>
        <v>300</v>
      </c>
    </row>
    <row r="173" spans="1:9" s="77" customFormat="1" ht="15">
      <c r="A173" s="80" t="s">
        <v>416</v>
      </c>
      <c r="B173" s="74">
        <v>48</v>
      </c>
      <c r="C173" s="66" t="s">
        <v>229</v>
      </c>
      <c r="D173" s="6">
        <f>D174+D181</f>
        <v>0</v>
      </c>
      <c r="E173" s="6">
        <f>E174+E181</f>
        <v>0</v>
      </c>
      <c r="F173" s="6">
        <f>F174+F181</f>
        <v>0</v>
      </c>
      <c r="G173" s="6">
        <f>G174+G181</f>
        <v>0</v>
      </c>
      <c r="H173" s="6">
        <f>H174+H181</f>
        <v>2745</v>
      </c>
      <c r="I173" s="40">
        <f t="shared" si="4"/>
        <v>2745</v>
      </c>
    </row>
    <row r="174" spans="1:9" s="77" customFormat="1" ht="15">
      <c r="A174" s="80" t="s">
        <v>417</v>
      </c>
      <c r="B174" s="74">
        <v>482</v>
      </c>
      <c r="C174" s="66" t="s">
        <v>230</v>
      </c>
      <c r="D174" s="6">
        <f>D175+D176+D177+D178+D179+D180</f>
        <v>0</v>
      </c>
      <c r="E174" s="6">
        <f>E175+E176+E177+E178+E179+E180</f>
        <v>0</v>
      </c>
      <c r="F174" s="6">
        <f>F175+F176+F177+F178+F179+F180</f>
        <v>0</v>
      </c>
      <c r="G174" s="6">
        <f>G175+G176+G177+G178+G179+G180</f>
        <v>0</v>
      </c>
      <c r="H174" s="6">
        <f>H175+H176+H177+H178+H179+H180</f>
        <v>1400</v>
      </c>
      <c r="I174" s="40">
        <f t="shared" si="4"/>
        <v>1400</v>
      </c>
    </row>
    <row r="175" spans="1:9" s="85" customFormat="1" ht="15">
      <c r="A175" s="81" t="s">
        <v>417</v>
      </c>
      <c r="B175" s="75">
        <v>482141</v>
      </c>
      <c r="C175" s="67" t="s">
        <v>231</v>
      </c>
      <c r="D175" s="7"/>
      <c r="E175" s="7"/>
      <c r="F175" s="7"/>
      <c r="G175" s="7"/>
      <c r="H175" s="90">
        <v>200</v>
      </c>
      <c r="I175" s="42">
        <f t="shared" si="4"/>
        <v>200</v>
      </c>
    </row>
    <row r="176" spans="1:9" s="85" customFormat="1" ht="15">
      <c r="A176" s="81" t="s">
        <v>418</v>
      </c>
      <c r="B176" s="75">
        <v>482211</v>
      </c>
      <c r="C176" s="67" t="s">
        <v>232</v>
      </c>
      <c r="D176" s="7"/>
      <c r="E176" s="7"/>
      <c r="F176" s="7"/>
      <c r="G176" s="7"/>
      <c r="H176" s="90">
        <v>150</v>
      </c>
      <c r="I176" s="42">
        <f t="shared" si="4"/>
        <v>150</v>
      </c>
    </row>
    <row r="177" spans="1:9" s="85" customFormat="1" ht="15">
      <c r="A177" s="81" t="s">
        <v>419</v>
      </c>
      <c r="B177" s="75">
        <v>482241</v>
      </c>
      <c r="C177" s="67" t="s">
        <v>233</v>
      </c>
      <c r="D177" s="7"/>
      <c r="E177" s="7"/>
      <c r="F177" s="7"/>
      <c r="G177" s="7"/>
      <c r="H177" s="90">
        <v>100</v>
      </c>
      <c r="I177" s="42">
        <f t="shared" si="4"/>
        <v>100</v>
      </c>
    </row>
    <row r="178" spans="1:9" s="85" customFormat="1" ht="15">
      <c r="A178" s="81" t="s">
        <v>420</v>
      </c>
      <c r="B178" s="75">
        <v>482251</v>
      </c>
      <c r="C178" s="67" t="s">
        <v>234</v>
      </c>
      <c r="D178" s="7"/>
      <c r="E178" s="7"/>
      <c r="F178" s="7"/>
      <c r="G178" s="7"/>
      <c r="H178" s="90">
        <v>500</v>
      </c>
      <c r="I178" s="42">
        <f t="shared" si="4"/>
        <v>500</v>
      </c>
    </row>
    <row r="179" spans="1:9" s="85" customFormat="1" ht="15">
      <c r="A179" s="81" t="s">
        <v>421</v>
      </c>
      <c r="B179" s="75">
        <v>482294</v>
      </c>
      <c r="C179" s="67" t="s">
        <v>235</v>
      </c>
      <c r="D179" s="7"/>
      <c r="E179" s="7"/>
      <c r="F179" s="7"/>
      <c r="G179" s="7"/>
      <c r="H179" s="90">
        <v>400</v>
      </c>
      <c r="I179" s="42">
        <f t="shared" si="4"/>
        <v>400</v>
      </c>
    </row>
    <row r="180" spans="1:9" s="85" customFormat="1" ht="15">
      <c r="A180" s="81" t="s">
        <v>422</v>
      </c>
      <c r="B180" s="75">
        <v>482341</v>
      </c>
      <c r="C180" s="67" t="s">
        <v>236</v>
      </c>
      <c r="D180" s="7"/>
      <c r="E180" s="7"/>
      <c r="F180" s="7"/>
      <c r="G180" s="7"/>
      <c r="H180" s="90">
        <v>50</v>
      </c>
      <c r="I180" s="42">
        <f t="shared" si="4"/>
        <v>50</v>
      </c>
    </row>
    <row r="181" spans="1:9" s="77" customFormat="1" ht="15">
      <c r="A181" s="80" t="s">
        <v>418</v>
      </c>
      <c r="B181" s="74">
        <v>483</v>
      </c>
      <c r="C181" s="70" t="s">
        <v>237</v>
      </c>
      <c r="D181" s="6">
        <f>D182+D183+D184</f>
        <v>0</v>
      </c>
      <c r="E181" s="6">
        <f>E182+E183+E184</f>
        <v>0</v>
      </c>
      <c r="F181" s="6">
        <f>F182+F183+F184</f>
        <v>0</v>
      </c>
      <c r="G181" s="6">
        <f>G182+G183+G184</f>
        <v>0</v>
      </c>
      <c r="H181" s="6">
        <f>H182+H183+H184</f>
        <v>1345</v>
      </c>
      <c r="I181" s="40">
        <f t="shared" si="4"/>
        <v>1345</v>
      </c>
    </row>
    <row r="182" spans="1:9" s="85" customFormat="1" ht="15">
      <c r="A182" s="81" t="s">
        <v>423</v>
      </c>
      <c r="B182" s="75">
        <v>483111</v>
      </c>
      <c r="C182" s="67" t="s">
        <v>238</v>
      </c>
      <c r="D182" s="7"/>
      <c r="E182" s="7"/>
      <c r="F182" s="7"/>
      <c r="G182" s="7"/>
      <c r="H182" s="90">
        <v>100</v>
      </c>
      <c r="I182" s="42">
        <f t="shared" si="4"/>
        <v>100</v>
      </c>
    </row>
    <row r="183" spans="1:9" s="85" customFormat="1" ht="15">
      <c r="A183" s="81" t="s">
        <v>424</v>
      </c>
      <c r="B183" s="75">
        <v>483112</v>
      </c>
      <c r="C183" s="67" t="s">
        <v>239</v>
      </c>
      <c r="D183" s="7"/>
      <c r="E183" s="7"/>
      <c r="F183" s="7"/>
      <c r="G183" s="7"/>
      <c r="H183" s="90">
        <v>300</v>
      </c>
      <c r="I183" s="42">
        <f t="shared" si="4"/>
        <v>300</v>
      </c>
    </row>
    <row r="184" spans="1:9" s="85" customFormat="1" ht="15">
      <c r="A184" s="81" t="s">
        <v>425</v>
      </c>
      <c r="B184" s="75">
        <v>483113</v>
      </c>
      <c r="C184" s="67" t="s">
        <v>240</v>
      </c>
      <c r="D184" s="7"/>
      <c r="E184" s="7"/>
      <c r="F184" s="7"/>
      <c r="G184" s="7"/>
      <c r="H184" s="90">
        <v>945</v>
      </c>
      <c r="I184" s="42">
        <f t="shared" si="4"/>
        <v>945</v>
      </c>
    </row>
    <row r="185" spans="1:9" ht="15">
      <c r="A185" s="81"/>
      <c r="B185" s="31" t="s">
        <v>5</v>
      </c>
      <c r="C185" s="3" t="s">
        <v>444</v>
      </c>
      <c r="D185" s="6">
        <f aca="true" t="shared" si="6" ref="D185:I185">D12</f>
        <v>158500</v>
      </c>
      <c r="E185" s="6">
        <f t="shared" si="6"/>
        <v>500</v>
      </c>
      <c r="F185" s="6">
        <f t="shared" si="6"/>
        <v>1412511</v>
      </c>
      <c r="G185" s="6">
        <f t="shared" si="6"/>
        <v>4000</v>
      </c>
      <c r="H185" s="6">
        <f t="shared" si="6"/>
        <v>256393.067</v>
      </c>
      <c r="I185" s="43">
        <f t="shared" si="6"/>
        <v>1831904.067</v>
      </c>
    </row>
    <row r="186" spans="1:9" s="77" customFormat="1" ht="15">
      <c r="A186" s="80" t="s">
        <v>46</v>
      </c>
      <c r="B186" s="74">
        <v>5</v>
      </c>
      <c r="C186" s="66" t="s">
        <v>442</v>
      </c>
      <c r="D186" s="6">
        <f>D187</f>
        <v>0</v>
      </c>
      <c r="E186" s="6">
        <f>E187</f>
        <v>0</v>
      </c>
      <c r="F186" s="6">
        <f>F187</f>
        <v>0</v>
      </c>
      <c r="G186" s="6">
        <f>G187</f>
        <v>0</v>
      </c>
      <c r="H186" s="6">
        <f>H187</f>
        <v>6739</v>
      </c>
      <c r="I186" s="40">
        <f t="shared" si="4"/>
        <v>6739</v>
      </c>
    </row>
    <row r="187" spans="1:9" s="77" customFormat="1" ht="15">
      <c r="A187" s="80" t="s">
        <v>47</v>
      </c>
      <c r="B187" s="74">
        <v>51</v>
      </c>
      <c r="C187" s="66" t="s">
        <v>443</v>
      </c>
      <c r="D187" s="6">
        <f>D188+D203</f>
        <v>0</v>
      </c>
      <c r="E187" s="6">
        <f>E188+E203</f>
        <v>0</v>
      </c>
      <c r="F187" s="6">
        <f>F188+F203</f>
        <v>0</v>
      </c>
      <c r="G187" s="6">
        <f>G188+G203</f>
        <v>0</v>
      </c>
      <c r="H187" s="6">
        <f>H188+H203</f>
        <v>6739</v>
      </c>
      <c r="I187" s="40">
        <f t="shared" si="4"/>
        <v>6739</v>
      </c>
    </row>
    <row r="188" spans="1:9" s="77" customFormat="1" ht="15">
      <c r="A188" s="80" t="s">
        <v>48</v>
      </c>
      <c r="B188" s="74">
        <v>512</v>
      </c>
      <c r="C188" s="66" t="s">
        <v>242</v>
      </c>
      <c r="D188" s="6">
        <f>D189+D190+D191+D192+D193+D194+D195+D196+D197+D198+D199+D200+D201+D202</f>
        <v>0</v>
      </c>
      <c r="E188" s="6">
        <f>E189+E190+E191+E192+E193+E194+E195+E196+E197+E198+E199+E200+E201+E202</f>
        <v>0</v>
      </c>
      <c r="F188" s="6">
        <f>F189+F190+F191+F192+F193+F194+F195+F196+F197+F198+F199+F200+F201+F202</f>
        <v>0</v>
      </c>
      <c r="G188" s="6">
        <f>G189+G190+G191+G192+G193+G194+G195+G196+G197+G198+G199+G200+G201+G202</f>
        <v>0</v>
      </c>
      <c r="H188" s="6">
        <f>H189+H190+H191+H192+H193+H194+H195+H196+H197+H198+H199+H200+H201+H202</f>
        <v>6439</v>
      </c>
      <c r="I188" s="40">
        <f t="shared" si="4"/>
        <v>6439</v>
      </c>
    </row>
    <row r="189" spans="1:9" s="85" customFormat="1" ht="15">
      <c r="A189" s="81" t="s">
        <v>426</v>
      </c>
      <c r="B189" s="75">
        <v>512211</v>
      </c>
      <c r="C189" s="67" t="s">
        <v>243</v>
      </c>
      <c r="D189" s="7"/>
      <c r="E189" s="7"/>
      <c r="F189" s="7"/>
      <c r="G189" s="7"/>
      <c r="H189" s="91">
        <v>264</v>
      </c>
      <c r="I189" s="42">
        <v>264</v>
      </c>
    </row>
    <row r="190" spans="1:9" s="85" customFormat="1" ht="15">
      <c r="A190" s="81" t="s">
        <v>427</v>
      </c>
      <c r="B190" s="75">
        <v>512212</v>
      </c>
      <c r="C190" s="67" t="s">
        <v>244</v>
      </c>
      <c r="D190" s="7"/>
      <c r="E190" s="7"/>
      <c r="F190" s="7"/>
      <c r="G190" s="7"/>
      <c r="H190" s="91">
        <v>252</v>
      </c>
      <c r="I190" s="42">
        <v>252</v>
      </c>
    </row>
    <row r="191" spans="1:9" s="85" customFormat="1" ht="15">
      <c r="A191" s="81" t="s">
        <v>428</v>
      </c>
      <c r="B191" s="75">
        <v>512221</v>
      </c>
      <c r="C191" s="67" t="s">
        <v>245</v>
      </c>
      <c r="D191" s="7"/>
      <c r="E191" s="7"/>
      <c r="F191" s="7"/>
      <c r="G191" s="7"/>
      <c r="H191" s="91">
        <v>1020</v>
      </c>
      <c r="I191" s="42">
        <v>1020</v>
      </c>
    </row>
    <row r="192" spans="1:9" s="85" customFormat="1" ht="15">
      <c r="A192" s="81" t="s">
        <v>429</v>
      </c>
      <c r="B192" s="75">
        <v>512222</v>
      </c>
      <c r="C192" s="67" t="s">
        <v>246</v>
      </c>
      <c r="D192" s="7"/>
      <c r="E192" s="7"/>
      <c r="F192" s="7"/>
      <c r="G192" s="7"/>
      <c r="H192" s="91">
        <v>510</v>
      </c>
      <c r="I192" s="42">
        <v>510</v>
      </c>
    </row>
    <row r="193" spans="1:9" s="85" customFormat="1" ht="25.5">
      <c r="A193" s="81" t="s">
        <v>430</v>
      </c>
      <c r="B193" s="75">
        <v>512231</v>
      </c>
      <c r="C193" s="67" t="s">
        <v>247</v>
      </c>
      <c r="D193" s="7"/>
      <c r="E193" s="7"/>
      <c r="F193" s="7"/>
      <c r="G193" s="7"/>
      <c r="H193" s="91">
        <v>480</v>
      </c>
      <c r="I193" s="42">
        <v>480</v>
      </c>
    </row>
    <row r="194" spans="1:9" s="85" customFormat="1" ht="15">
      <c r="A194" s="81" t="s">
        <v>431</v>
      </c>
      <c r="B194" s="75">
        <v>512232</v>
      </c>
      <c r="C194" s="67" t="s">
        <v>248</v>
      </c>
      <c r="D194" s="7"/>
      <c r="E194" s="7"/>
      <c r="F194" s="7"/>
      <c r="G194" s="7"/>
      <c r="H194" s="91">
        <v>48</v>
      </c>
      <c r="I194" s="42">
        <v>48</v>
      </c>
    </row>
    <row r="195" spans="1:9" s="85" customFormat="1" ht="15">
      <c r="A195" s="81" t="s">
        <v>432</v>
      </c>
      <c r="B195" s="75">
        <v>512233</v>
      </c>
      <c r="C195" s="67" t="s">
        <v>249</v>
      </c>
      <c r="D195" s="7"/>
      <c r="E195" s="7"/>
      <c r="F195" s="7"/>
      <c r="G195" s="7"/>
      <c r="H195" s="91">
        <v>30</v>
      </c>
      <c r="I195" s="42">
        <v>30</v>
      </c>
    </row>
    <row r="196" spans="1:9" s="85" customFormat="1" ht="15">
      <c r="A196" s="81" t="s">
        <v>433</v>
      </c>
      <c r="B196" s="75">
        <v>512251</v>
      </c>
      <c r="C196" s="67" t="s">
        <v>250</v>
      </c>
      <c r="D196" s="7"/>
      <c r="E196" s="7"/>
      <c r="F196" s="7"/>
      <c r="G196" s="7"/>
      <c r="H196" s="91">
        <v>204</v>
      </c>
      <c r="I196" s="42">
        <v>204</v>
      </c>
    </row>
    <row r="197" spans="1:9" s="85" customFormat="1" ht="15">
      <c r="A197" s="81" t="s">
        <v>434</v>
      </c>
      <c r="B197" s="75">
        <v>5122511</v>
      </c>
      <c r="C197" s="69" t="s">
        <v>251</v>
      </c>
      <c r="D197" s="7"/>
      <c r="E197" s="7"/>
      <c r="F197" s="7"/>
      <c r="G197" s="7"/>
      <c r="H197" s="91">
        <v>480</v>
      </c>
      <c r="I197" s="42">
        <v>480</v>
      </c>
    </row>
    <row r="198" spans="1:9" s="85" customFormat="1" ht="15">
      <c r="A198" s="81" t="s">
        <v>435</v>
      </c>
      <c r="B198" s="75">
        <v>512411</v>
      </c>
      <c r="C198" s="69" t="s">
        <v>252</v>
      </c>
      <c r="D198" s="7"/>
      <c r="E198" s="7"/>
      <c r="F198" s="7"/>
      <c r="G198" s="7"/>
      <c r="H198" s="91">
        <v>480</v>
      </c>
      <c r="I198" s="42">
        <v>480</v>
      </c>
    </row>
    <row r="199" spans="1:9" s="85" customFormat="1" ht="15">
      <c r="A199" s="81" t="s">
        <v>436</v>
      </c>
      <c r="B199" s="75">
        <v>512511</v>
      </c>
      <c r="C199" s="67" t="s">
        <v>253</v>
      </c>
      <c r="D199" s="7"/>
      <c r="E199" s="7"/>
      <c r="F199" s="7"/>
      <c r="G199" s="7"/>
      <c r="H199" s="91">
        <v>204</v>
      </c>
      <c r="I199" s="42">
        <v>204</v>
      </c>
    </row>
    <row r="200" spans="1:9" s="85" customFormat="1" ht="15">
      <c r="A200" s="81" t="s">
        <v>437</v>
      </c>
      <c r="B200" s="75">
        <v>512521</v>
      </c>
      <c r="C200" s="67" t="s">
        <v>254</v>
      </c>
      <c r="D200" s="7"/>
      <c r="E200" s="7"/>
      <c r="F200" s="7"/>
      <c r="G200" s="7"/>
      <c r="H200" s="91">
        <v>1700</v>
      </c>
      <c r="I200" s="42">
        <v>1700</v>
      </c>
    </row>
    <row r="201" spans="1:9" s="85" customFormat="1" ht="15">
      <c r="A201" s="81" t="s">
        <v>438</v>
      </c>
      <c r="B201" s="75">
        <v>512531</v>
      </c>
      <c r="C201" s="68" t="s">
        <v>255</v>
      </c>
      <c r="D201" s="7"/>
      <c r="E201" s="7"/>
      <c r="F201" s="7"/>
      <c r="G201" s="7"/>
      <c r="H201" s="91">
        <v>360</v>
      </c>
      <c r="I201" s="42">
        <v>360</v>
      </c>
    </row>
    <row r="202" spans="1:9" s="85" customFormat="1" ht="15">
      <c r="A202" s="81" t="s">
        <v>439</v>
      </c>
      <c r="B202" s="75">
        <v>512811</v>
      </c>
      <c r="C202" s="68" t="s">
        <v>256</v>
      </c>
      <c r="D202" s="7"/>
      <c r="E202" s="7"/>
      <c r="F202" s="7"/>
      <c r="G202" s="7"/>
      <c r="H202" s="91">
        <v>407</v>
      </c>
      <c r="I202" s="42">
        <v>407</v>
      </c>
    </row>
    <row r="203" spans="1:9" s="77" customFormat="1" ht="15">
      <c r="A203" s="80" t="s">
        <v>49</v>
      </c>
      <c r="B203" s="74">
        <v>515</v>
      </c>
      <c r="C203" s="70" t="s">
        <v>257</v>
      </c>
      <c r="D203" s="6">
        <f aca="true" t="shared" si="7" ref="D203:I203">D204</f>
        <v>0</v>
      </c>
      <c r="E203" s="6">
        <f t="shared" si="7"/>
        <v>0</v>
      </c>
      <c r="F203" s="6">
        <f t="shared" si="7"/>
        <v>0</v>
      </c>
      <c r="G203" s="6">
        <f t="shared" si="7"/>
        <v>0</v>
      </c>
      <c r="H203" s="6">
        <f t="shared" si="7"/>
        <v>300</v>
      </c>
      <c r="I203" s="43">
        <f t="shared" si="7"/>
        <v>300</v>
      </c>
    </row>
    <row r="204" spans="1:9" s="85" customFormat="1" ht="15">
      <c r="A204" s="81" t="s">
        <v>440</v>
      </c>
      <c r="B204" s="76">
        <v>515111</v>
      </c>
      <c r="C204" s="73" t="s">
        <v>258</v>
      </c>
      <c r="D204" s="7"/>
      <c r="E204" s="7"/>
      <c r="F204" s="7"/>
      <c r="G204" s="7"/>
      <c r="H204" s="91">
        <v>300</v>
      </c>
      <c r="I204" s="42">
        <v>300</v>
      </c>
    </row>
    <row r="205" spans="1:9" s="77" customFormat="1" ht="15">
      <c r="A205" s="80"/>
      <c r="B205" s="30" t="s">
        <v>6</v>
      </c>
      <c r="C205" s="3" t="s">
        <v>441</v>
      </c>
      <c r="D205" s="6">
        <f>D186</f>
        <v>0</v>
      </c>
      <c r="E205" s="6">
        <f>E186</f>
        <v>0</v>
      </c>
      <c r="F205" s="6">
        <f>F186</f>
        <v>0</v>
      </c>
      <c r="G205" s="6">
        <f>G186</f>
        <v>0</v>
      </c>
      <c r="H205" s="6">
        <f>H186</f>
        <v>6739</v>
      </c>
      <c r="I205" s="40">
        <f>SUM(D205:H205)</f>
        <v>6739</v>
      </c>
    </row>
    <row r="206" spans="1:9" ht="15">
      <c r="A206" s="81"/>
      <c r="B206" s="30" t="s">
        <v>7</v>
      </c>
      <c r="C206" s="8" t="s">
        <v>241</v>
      </c>
      <c r="D206" s="6">
        <f>SUM(D185+D205)</f>
        <v>158500</v>
      </c>
      <c r="E206" s="6">
        <f>SUM(E185+E205)</f>
        <v>500</v>
      </c>
      <c r="F206" s="6">
        <f>SUM(F185+F205)</f>
        <v>1412511</v>
      </c>
      <c r="G206" s="6">
        <f>SUM(G185+G205)</f>
        <v>4000</v>
      </c>
      <c r="H206" s="6">
        <f>SUM(H185+H205)</f>
        <v>263132.06700000004</v>
      </c>
      <c r="I206" s="40">
        <f>SUM(D206:H206)</f>
        <v>1838643.067</v>
      </c>
    </row>
    <row r="207" spans="1:9" ht="26.25" thickBot="1">
      <c r="A207" s="82"/>
      <c r="B207" s="30" t="s">
        <v>12</v>
      </c>
      <c r="C207" s="46" t="s">
        <v>17</v>
      </c>
      <c r="D207" s="47">
        <f aca="true" t="shared" si="8" ref="D207:I207">SUM(D206:D206)</f>
        <v>158500</v>
      </c>
      <c r="E207" s="47">
        <f t="shared" si="8"/>
        <v>500</v>
      </c>
      <c r="F207" s="47">
        <f t="shared" si="8"/>
        <v>1412511</v>
      </c>
      <c r="G207" s="47">
        <f t="shared" si="8"/>
        <v>4000</v>
      </c>
      <c r="H207" s="47">
        <f t="shared" si="8"/>
        <v>263132.06700000004</v>
      </c>
      <c r="I207" s="48">
        <f t="shared" si="8"/>
        <v>1838643.067</v>
      </c>
    </row>
    <row r="208" spans="1:9" ht="15">
      <c r="A208" s="83"/>
      <c r="B208" s="23"/>
      <c r="C208" s="24"/>
      <c r="D208" s="25"/>
      <c r="E208" s="25"/>
      <c r="F208" s="25"/>
      <c r="G208" s="25"/>
      <c r="H208" s="25"/>
      <c r="I208" s="26"/>
    </row>
    <row r="210" spans="1:23" ht="18">
      <c r="A210" s="98"/>
      <c r="B210" s="97"/>
      <c r="C210" s="98"/>
      <c r="D210" s="98"/>
      <c r="E210" s="98"/>
      <c r="F210" s="98"/>
      <c r="G210" s="99"/>
      <c r="H210" s="100"/>
      <c r="I210" s="101"/>
      <c r="J210" s="100"/>
      <c r="K210" s="100"/>
      <c r="L210" s="99"/>
      <c r="M210" s="102"/>
      <c r="N210" s="103"/>
      <c r="O210" s="104"/>
      <c r="P210" s="99"/>
      <c r="Q210" s="99"/>
      <c r="R210" s="99"/>
      <c r="S210" s="105"/>
      <c r="T210" s="105"/>
      <c r="U210" s="106"/>
      <c r="V210" s="99"/>
      <c r="W210" s="105"/>
    </row>
    <row r="211" spans="3:23" ht="15.75">
      <c r="C211" s="107"/>
      <c r="D211" s="98"/>
      <c r="E211" s="98"/>
      <c r="F211" s="98"/>
      <c r="G211" s="98"/>
      <c r="H211" s="99"/>
      <c r="I211" s="99"/>
      <c r="J211" s="98"/>
      <c r="K211" s="99"/>
      <c r="L211" s="99"/>
      <c r="M211" s="99"/>
      <c r="N211" s="102"/>
      <c r="O211" s="103"/>
      <c r="P211" s="104"/>
      <c r="Q211" s="99"/>
      <c r="R211" s="99"/>
      <c r="S211" s="99"/>
      <c r="T211" s="105"/>
      <c r="U211" s="105"/>
      <c r="V211" s="106"/>
      <c r="W211" s="99"/>
    </row>
    <row r="212" spans="1:23" ht="15.75">
      <c r="A212" s="130"/>
      <c r="B212" s="131"/>
      <c r="C212" s="133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</row>
    <row r="213" spans="3:23" ht="15.75">
      <c r="C213" s="108"/>
      <c r="D213" s="109"/>
      <c r="E213" s="109"/>
      <c r="F213" s="109"/>
      <c r="G213" s="109"/>
      <c r="H213" s="110"/>
      <c r="I213" s="111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3:23" ht="15.75">
      <c r="C214" s="108"/>
      <c r="D214" s="109"/>
      <c r="E214" s="109"/>
      <c r="F214" s="109"/>
      <c r="G214" s="108"/>
      <c r="H214" s="110"/>
      <c r="I214" s="111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9" ht="18">
      <c r="A215" s="98"/>
      <c r="B215" s="97"/>
      <c r="D215" s="21"/>
      <c r="F215" s="21"/>
      <c r="H215" s="33"/>
      <c r="I215" s="10"/>
    </row>
    <row r="216" spans="6:9" ht="15">
      <c r="F216" s="21"/>
      <c r="H216" s="33"/>
      <c r="I216" s="10"/>
    </row>
    <row r="217" spans="1:9" ht="15">
      <c r="A217" s="130"/>
      <c r="B217" s="131"/>
      <c r="C217" s="132"/>
      <c r="H217" s="33"/>
      <c r="I217" s="10"/>
    </row>
    <row r="218" ht="15">
      <c r="I218" s="10"/>
    </row>
    <row r="219" ht="15">
      <c r="I219" s="10"/>
    </row>
    <row r="220" ht="15">
      <c r="I220" s="10"/>
    </row>
    <row r="221" ht="15">
      <c r="I221" s="10"/>
    </row>
    <row r="222" ht="15">
      <c r="I222" s="10"/>
    </row>
    <row r="223" ht="15">
      <c r="I223" s="10"/>
    </row>
    <row r="224" ht="15">
      <c r="I224" s="10"/>
    </row>
    <row r="225" spans="1:9" ht="15">
      <c r="A225" s="84"/>
      <c r="D225" s="10"/>
      <c r="E225" s="10"/>
      <c r="I225" s="10"/>
    </row>
    <row r="226" spans="4:5" ht="15">
      <c r="D226" s="10"/>
      <c r="E226" s="10"/>
    </row>
    <row r="227" spans="4:5" ht="15">
      <c r="D227" s="10"/>
      <c r="E227" s="10"/>
    </row>
  </sheetData>
  <sheetProtection/>
  <mergeCells count="12">
    <mergeCell ref="A212:B212"/>
    <mergeCell ref="A217:C217"/>
    <mergeCell ref="D8:I8"/>
    <mergeCell ref="C212:W212"/>
    <mergeCell ref="C1:I1"/>
    <mergeCell ref="A2:I2"/>
    <mergeCell ref="A3:I3"/>
    <mergeCell ref="H5:I5"/>
    <mergeCell ref="B6:D6"/>
    <mergeCell ref="A8:A10"/>
    <mergeCell ref="B8:B10"/>
    <mergeCell ref="C8:C10"/>
  </mergeCells>
  <printOptions/>
  <pageMargins left="0.7" right="0.7" top="0.47" bottom="0.5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2017-07-19T09:44:06Z</cp:lastPrinted>
  <dcterms:created xsi:type="dcterms:W3CDTF">2006-09-16T00:00:00Z</dcterms:created>
  <dcterms:modified xsi:type="dcterms:W3CDTF">2017-07-31T12:16:48Z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